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sussex-my.sharepoint.com/personal/sarah_little_midsussex_gov_uk/Documents/Infrastructure/"/>
    </mc:Choice>
  </mc:AlternateContent>
  <xr:revisionPtr revIDLastSave="0" documentId="8_{35156C88-AF5D-4081-B934-5459EFA1F4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lice s106 calculator" sheetId="1" r:id="rId1"/>
  </sheets>
  <definedNames>
    <definedName name="_xlnm.Print_Area" localSheetId="0">'Police s106 calculator'!$A$1:$K$77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C64" i="1" l="1"/>
  <c r="A24" i="1"/>
  <c r="G29" i="1" s="1"/>
  <c r="E19" i="1"/>
  <c r="E35" i="1"/>
  <c r="C62" i="1"/>
  <c r="I36" i="1"/>
  <c r="I40" i="1" s="1"/>
  <c r="D35" i="1"/>
  <c r="D36" i="1"/>
  <c r="D20" i="1"/>
  <c r="D21" i="1"/>
  <c r="D22" i="1"/>
  <c r="D23" i="1"/>
  <c r="D19" i="1"/>
  <c r="G41" i="1"/>
  <c r="E23" i="1"/>
  <c r="E22" i="1" l="1"/>
  <c r="F22" i="1" s="1"/>
  <c r="F23" i="1"/>
  <c r="F35" i="1"/>
  <c r="F36" i="1" s="1"/>
  <c r="H36" i="1" s="1"/>
  <c r="H40" i="1" s="1"/>
  <c r="E20" i="1"/>
  <c r="E21" i="1"/>
  <c r="F21" i="1" s="1"/>
  <c r="F19" i="1"/>
  <c r="I39" i="1"/>
  <c r="I24" i="1"/>
  <c r="I28" i="1" s="1"/>
  <c r="D24" i="1"/>
  <c r="F20" i="1"/>
  <c r="F24" i="1" l="1"/>
  <c r="H24" i="1" s="1"/>
  <c r="H28" i="1" s="1"/>
  <c r="I44" i="1"/>
  <c r="I27" i="1"/>
  <c r="H27" i="1" l="1"/>
  <c r="I31" i="1" s="1"/>
</calcChain>
</file>

<file path=xl/sharedStrings.xml><?xml version="1.0" encoding="utf-8"?>
<sst xmlns="http://schemas.openxmlformats.org/spreadsheetml/2006/main" count="108" uniqueCount="89">
  <si>
    <t>S106 Contributions to Sussex Police (Mid Sussex District Council)</t>
  </si>
  <si>
    <t>To be completed:</t>
  </si>
  <si>
    <t>Font in red can be adjusted</t>
  </si>
  <si>
    <t>Also adjust the Premises figure</t>
  </si>
  <si>
    <t>Current policing requirement:</t>
  </si>
  <si>
    <t>Predicted development incidents:</t>
  </si>
  <si>
    <t>Total incidents per year for Mid Sussex (2024)</t>
  </si>
  <si>
    <t>Mid Sussex population</t>
  </si>
  <si>
    <t>Incidents per person</t>
  </si>
  <si>
    <t>Predicted incidents as result of population increase:</t>
  </si>
  <si>
    <t>Proposed development population:</t>
  </si>
  <si>
    <t>Where total number of unit types are known:</t>
  </si>
  <si>
    <t>Dwelling numbers (including affordable housing)</t>
  </si>
  <si>
    <t>Dwelling size</t>
  </si>
  <si>
    <t>Occupancy (persons)</t>
  </si>
  <si>
    <t>Proposed development population (persons)</t>
  </si>
  <si>
    <t>Incidents (per person)</t>
  </si>
  <si>
    <t>Predicted number of incidents from development</t>
  </si>
  <si>
    <t>Required uniformed officers</t>
  </si>
  <si>
    <t>Required support staff</t>
  </si>
  <si>
    <t>1 Beds</t>
  </si>
  <si>
    <t>2 Beds</t>
  </si>
  <si>
    <t>3 Beds</t>
  </si>
  <si>
    <t>4 Beds</t>
  </si>
  <si>
    <t>5+ Beds</t>
  </si>
  <si>
    <t>Contribution:</t>
  </si>
  <si>
    <t>Staff set up cost</t>
  </si>
  <si>
    <t>Premises</t>
  </si>
  <si>
    <t>Vehicles</t>
  </si>
  <si>
    <r>
      <t>(</t>
    </r>
    <r>
      <rPr>
        <i/>
        <u/>
        <sz val="11"/>
        <color indexed="8"/>
        <rFont val="Calibri"/>
        <family val="2"/>
      </rPr>
      <t>ANPR</t>
    </r>
    <r>
      <rPr>
        <i/>
        <sz val="11"/>
        <color indexed="8"/>
        <rFont val="Calibri"/>
        <family val="2"/>
      </rPr>
      <t>: May be applied; considered on a case-by-case basis)</t>
    </r>
  </si>
  <si>
    <t>ANPR</t>
  </si>
  <si>
    <t>Total contribution</t>
  </si>
  <si>
    <t>Where total number of unit types are not known:</t>
  </si>
  <si>
    <t>Not known</t>
  </si>
  <si>
    <t>Total</t>
  </si>
  <si>
    <t>Other infrastructure</t>
  </si>
  <si>
    <t>Staff</t>
  </si>
  <si>
    <t xml:space="preserve">Total number of uniformed officers </t>
  </si>
  <si>
    <t>Total number of support staff</t>
  </si>
  <si>
    <t>Ratio households to support staff (X:1)</t>
  </si>
  <si>
    <t xml:space="preserve">To select the correct police station, use the District Ward where the proposed development is located and then select the correct figure to use in the premises calculation: </t>
  </si>
  <si>
    <t>Staff set up costs (capital)</t>
  </si>
  <si>
    <t>Uniformed officer</t>
  </si>
  <si>
    <t xml:space="preserve">https://www.midsussex.gov.uk/elections-voting/district-ward-map/ </t>
  </si>
  <si>
    <t xml:space="preserve">Support staff </t>
  </si>
  <si>
    <t>Police Station:</t>
  </si>
  <si>
    <t>Cost per sqm</t>
  </si>
  <si>
    <t>Burgess Hill (new build cost)</t>
  </si>
  <si>
    <t>Required floorspace/ employee (sqm)</t>
  </si>
  <si>
    <t>East Grinstead</t>
  </si>
  <si>
    <t>Haywards Heath (adaptation cost)</t>
  </si>
  <si>
    <t>Standard patrol vehicles</t>
  </si>
  <si>
    <t>Total Mid Sussex vehicles</t>
  </si>
  <si>
    <t>Burgess Hill Police Station</t>
  </si>
  <si>
    <t>Cost per Mid Sussex household</t>
  </si>
  <si>
    <t xml:space="preserve">Burgess Hill - Dunstall </t>
  </si>
  <si>
    <t>Bolney</t>
  </si>
  <si>
    <t>Burgess Hill - Franklands</t>
  </si>
  <si>
    <t>Copthorne and Worth</t>
  </si>
  <si>
    <t>Total number Mid Sussex households (current)</t>
  </si>
  <si>
    <t>Burgess Hill - Leylands</t>
  </si>
  <si>
    <t xml:space="preserve">Crawley Down and Turners Hill </t>
  </si>
  <si>
    <t>Total Mid Sussex households (2021 census)</t>
  </si>
  <si>
    <t>Burgess Hill - Meeds</t>
  </si>
  <si>
    <t>Hassocks</t>
  </si>
  <si>
    <t>Completions (2021-2024)*</t>
  </si>
  <si>
    <t>Burgess Hill - St Andrews</t>
  </si>
  <si>
    <t>Hurstpierpoint and Downs</t>
  </si>
  <si>
    <t>*AMR completions 2021/2022</t>
  </si>
  <si>
    <t>Burgess Hill - Victoria</t>
  </si>
  <si>
    <t>*AMR completions 2022/2023</t>
  </si>
  <si>
    <t>*AMR completions 2023/2024</t>
  </si>
  <si>
    <t>East Grinstead Police Station</t>
  </si>
  <si>
    <t>Ashurst Wood</t>
  </si>
  <si>
    <t>East Grinstead - Herontye</t>
  </si>
  <si>
    <t>East Grinstead - Ashplats</t>
  </si>
  <si>
    <t>East Grinstead - Imberhorne</t>
  </si>
  <si>
    <t>East Grinstead - Baldwins</t>
  </si>
  <si>
    <t>East Grinstead - Town</t>
  </si>
  <si>
    <t>Haywards Heath Police Station</t>
  </si>
  <si>
    <t>Ardingly and Balcombe</t>
  </si>
  <si>
    <t>Haywards Heath - Franklands</t>
  </si>
  <si>
    <t>Cuckfield</t>
  </si>
  <si>
    <t>Haywards Heath - Lucastes</t>
  </si>
  <si>
    <t>Haywards Heath - Ashenground</t>
  </si>
  <si>
    <t>High Weald</t>
  </si>
  <si>
    <t>Haywards Heath - Bentswood</t>
  </si>
  <si>
    <t>Lindfield</t>
  </si>
  <si>
    <t>Costs / requirements / provision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</si>
</sst>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indexed="8"/>
      <name val="Calibri"/>
      <family val="2"/>
    </font>
    <font>
      <i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0" borderId="5" xfId="0" applyFont="1" applyBorder="1" applyAlignment="1" applyProtection="1">
      <alignment horizontal="center"/>
      <protection locked="0"/>
    </xf>
    <xf numFmtId="3" fontId="7" fillId="0" borderId="5" xfId="0" applyNumberFormat="1" applyFont="1" applyBorder="1" applyAlignment="1" applyProtection="1">
      <alignment horizontal="center"/>
      <protection locked="0"/>
    </xf>
    <xf numFmtId="164" fontId="0" fillId="2" borderId="0" xfId="0" applyNumberFormat="1" applyFill="1" applyProtection="1">
      <protection locked="0"/>
    </xf>
    <xf numFmtId="0" fontId="8" fillId="0" borderId="10" xfId="0" applyFont="1" applyBorder="1"/>
    <xf numFmtId="0" fontId="0" fillId="0" borderId="3" xfId="0" applyBorder="1"/>
    <xf numFmtId="0" fontId="0" fillId="0" borderId="4" xfId="0" applyBorder="1"/>
    <xf numFmtId="0" fontId="9" fillId="0" borderId="5" xfId="0" applyFont="1" applyBorder="1"/>
    <xf numFmtId="0" fontId="0" fillId="0" borderId="6" xfId="0" applyBorder="1"/>
    <xf numFmtId="0" fontId="12" fillId="0" borderId="5" xfId="0" applyFont="1" applyBorder="1"/>
    <xf numFmtId="0" fontId="7" fillId="0" borderId="5" xfId="0" applyFont="1" applyBorder="1"/>
    <xf numFmtId="0" fontId="0" fillId="2" borderId="0" xfId="0" applyFill="1"/>
    <xf numFmtId="0" fontId="0" fillId="0" borderId="5" xfId="0" applyBorder="1"/>
    <xf numFmtId="0" fontId="6" fillId="0" borderId="5" xfId="0" applyFont="1" applyBorder="1"/>
    <xf numFmtId="0" fontId="0" fillId="0" borderId="5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0" fillId="0" borderId="5" xfId="0" applyBorder="1" applyAlignment="1">
      <alignment wrapText="1"/>
    </xf>
    <xf numFmtId="0" fontId="6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10" fillId="0" borderId="0" xfId="0" applyFont="1" applyAlignment="1">
      <alignment horizontal="right"/>
    </xf>
    <xf numFmtId="165" fontId="4" fillId="0" borderId="1" xfId="0" applyNumberFormat="1" applyFont="1" applyBorder="1"/>
    <xf numFmtId="164" fontId="4" fillId="3" borderId="1" xfId="0" applyNumberFormat="1" applyFont="1" applyFill="1" applyBorder="1"/>
    <xf numFmtId="164" fontId="4" fillId="0" borderId="0" xfId="0" applyNumberFormat="1" applyFont="1"/>
    <xf numFmtId="0" fontId="4" fillId="0" borderId="2" xfId="0" applyFont="1" applyBorder="1" applyAlignment="1">
      <alignment horizontal="center"/>
    </xf>
    <xf numFmtId="0" fontId="0" fillId="0" borderId="7" xfId="0" applyBorder="1"/>
    <xf numFmtId="0" fontId="4" fillId="2" borderId="0" xfId="0" applyFont="1" applyFill="1"/>
    <xf numFmtId="2" fontId="0" fillId="0" borderId="0" xfId="0" applyNumberFormat="1"/>
    <xf numFmtId="164" fontId="0" fillId="0" borderId="0" xfId="0" applyNumberFormat="1"/>
    <xf numFmtId="0" fontId="13" fillId="0" borderId="0" xfId="1" applyBorder="1" applyProtection="1"/>
    <xf numFmtId="0" fontId="4" fillId="0" borderId="0" xfId="0" applyFont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3" fontId="0" fillId="0" borderId="0" xfId="0" applyNumberFormat="1" applyAlignment="1">
      <alignment horizontal="right" vertical="center" wrapText="1"/>
    </xf>
    <xf numFmtId="0" fontId="0" fillId="0" borderId="5" xfId="0" applyBorder="1" applyAlignment="1">
      <alignment vertical="center"/>
    </xf>
    <xf numFmtId="3" fontId="0" fillId="0" borderId="0" xfId="0" applyNumberFormat="1"/>
    <xf numFmtId="0" fontId="0" fillId="0" borderId="9" xfId="0" applyBorder="1"/>
    <xf numFmtId="0" fontId="0" fillId="0" borderId="2" xfId="0" applyBorder="1"/>
    <xf numFmtId="0" fontId="0" fillId="0" borderId="8" xfId="0" applyBorder="1"/>
    <xf numFmtId="3" fontId="14" fillId="0" borderId="0" xfId="0" applyNumberFormat="1" applyFont="1"/>
    <xf numFmtId="164" fontId="14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48</xdr:row>
      <xdr:rowOff>104775</xdr:rowOff>
    </xdr:from>
    <xdr:to>
      <xdr:col>3</xdr:col>
      <xdr:colOff>895350</xdr:colOff>
      <xdr:row>54</xdr:row>
      <xdr:rowOff>95250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3848100" y="10210800"/>
          <a:ext cx="847725" cy="1133475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sussex.gov.uk/elections-voting/district-ward-m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showGridLines="0" tabSelected="1" zoomScaleNormal="100" workbookViewId="0"/>
  </sheetViews>
  <sheetFormatPr defaultColWidth="9.1796875" defaultRowHeight="14.5" x14ac:dyDescent="0.35"/>
  <cols>
    <col min="1" max="1" width="28.7265625" style="3" customWidth="1"/>
    <col min="2" max="2" width="15.54296875" style="3" customWidth="1"/>
    <col min="3" max="3" width="12.7265625" style="3" customWidth="1"/>
    <col min="4" max="4" width="14.26953125" style="3" customWidth="1"/>
    <col min="5" max="5" width="9.1796875" style="3"/>
    <col min="6" max="6" width="15.7265625" style="3" customWidth="1"/>
    <col min="7" max="7" width="14.7265625" style="3" customWidth="1"/>
    <col min="8" max="8" width="14.54296875" style="3" customWidth="1"/>
    <col min="9" max="9" width="14" style="3" customWidth="1"/>
    <col min="10" max="10" width="9.1796875" style="3"/>
    <col min="11" max="11" width="13.7265625" style="3" customWidth="1"/>
    <col min="12" max="16384" width="9.1796875" style="3"/>
  </cols>
  <sheetData>
    <row r="1" spans="1:11" ht="18.5" x14ac:dyDescent="0.4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15" customHeight="1" x14ac:dyDescent="0.35">
      <c r="A2" s="11"/>
      <c r="B2"/>
      <c r="C2"/>
      <c r="D2"/>
      <c r="E2"/>
      <c r="F2"/>
      <c r="G2"/>
      <c r="H2"/>
      <c r="I2"/>
      <c r="J2"/>
      <c r="K2" s="12"/>
    </row>
    <row r="3" spans="1:11" ht="15" customHeight="1" x14ac:dyDescent="0.35">
      <c r="A3" s="13" t="s">
        <v>1</v>
      </c>
      <c r="B3"/>
      <c r="C3"/>
      <c r="D3"/>
      <c r="E3"/>
      <c r="F3"/>
      <c r="G3"/>
      <c r="H3"/>
      <c r="I3"/>
      <c r="J3"/>
      <c r="K3" s="12"/>
    </row>
    <row r="4" spans="1:11" x14ac:dyDescent="0.35">
      <c r="A4" s="14" t="s">
        <v>2</v>
      </c>
      <c r="B4" s="15" t="s">
        <v>3</v>
      </c>
      <c r="C4" s="15"/>
      <c r="D4"/>
      <c r="E4"/>
      <c r="F4"/>
      <c r="G4"/>
      <c r="H4"/>
      <c r="I4"/>
      <c r="J4"/>
      <c r="K4" s="12"/>
    </row>
    <row r="5" spans="1:11" ht="15" customHeight="1" x14ac:dyDescent="0.35">
      <c r="A5" s="16"/>
      <c r="B5"/>
      <c r="C5"/>
      <c r="D5"/>
      <c r="E5"/>
      <c r="F5"/>
      <c r="G5"/>
      <c r="H5"/>
      <c r="I5"/>
      <c r="J5"/>
      <c r="K5" s="12"/>
    </row>
    <row r="6" spans="1:11" x14ac:dyDescent="0.35">
      <c r="A6" s="17" t="s">
        <v>4</v>
      </c>
      <c r="B6"/>
      <c r="C6"/>
      <c r="D6"/>
      <c r="E6"/>
      <c r="F6"/>
      <c r="G6"/>
      <c r="H6"/>
      <c r="I6"/>
      <c r="J6"/>
      <c r="K6" s="12"/>
    </row>
    <row r="7" spans="1:11" ht="4.5" customHeight="1" x14ac:dyDescent="0.35">
      <c r="A7" s="16"/>
      <c r="B7"/>
      <c r="C7"/>
      <c r="D7"/>
      <c r="E7"/>
      <c r="F7"/>
      <c r="G7"/>
      <c r="H7"/>
      <c r="I7"/>
      <c r="J7"/>
      <c r="K7" s="12"/>
    </row>
    <row r="8" spans="1:11" x14ac:dyDescent="0.35">
      <c r="A8" s="16" t="s">
        <v>5</v>
      </c>
      <c r="B8"/>
      <c r="C8"/>
      <c r="D8"/>
      <c r="E8"/>
      <c r="F8"/>
      <c r="G8"/>
      <c r="H8"/>
      <c r="I8"/>
      <c r="J8"/>
      <c r="K8" s="12"/>
    </row>
    <row r="9" spans="1:11" ht="33.75" customHeight="1" x14ac:dyDescent="0.35">
      <c r="A9" s="18" t="s">
        <v>6</v>
      </c>
      <c r="B9" s="19">
        <v>28503</v>
      </c>
      <c r="C9"/>
      <c r="D9"/>
      <c r="E9"/>
      <c r="F9"/>
      <c r="G9"/>
      <c r="H9"/>
      <c r="I9"/>
      <c r="J9"/>
      <c r="K9" s="12"/>
    </row>
    <row r="10" spans="1:11" ht="20.25" customHeight="1" x14ac:dyDescent="0.35">
      <c r="A10" s="18" t="s">
        <v>7</v>
      </c>
      <c r="B10" s="19">
        <v>152600</v>
      </c>
      <c r="C10"/>
      <c r="D10"/>
      <c r="E10"/>
      <c r="F10"/>
      <c r="G10"/>
      <c r="H10"/>
      <c r="I10"/>
      <c r="J10"/>
      <c r="K10" s="12"/>
    </row>
    <row r="11" spans="1:11" x14ac:dyDescent="0.35">
      <c r="A11" s="18" t="s">
        <v>8</v>
      </c>
      <c r="B11" s="20">
        <v>0.187</v>
      </c>
      <c r="C11"/>
      <c r="D11"/>
      <c r="E11"/>
      <c r="F11"/>
      <c r="G11"/>
      <c r="H11"/>
      <c r="I11"/>
      <c r="J11"/>
      <c r="K11" s="12"/>
    </row>
    <row r="12" spans="1:11" x14ac:dyDescent="0.35">
      <c r="A12" s="21"/>
      <c r="B12"/>
      <c r="C12"/>
      <c r="D12"/>
      <c r="E12"/>
      <c r="F12"/>
      <c r="G12"/>
      <c r="H12"/>
      <c r="I12"/>
      <c r="J12"/>
      <c r="K12" s="12"/>
    </row>
    <row r="13" spans="1:11" x14ac:dyDescent="0.35">
      <c r="A13" s="22" t="s">
        <v>9</v>
      </c>
      <c r="B13"/>
      <c r="C13"/>
      <c r="D13"/>
      <c r="E13"/>
      <c r="F13"/>
      <c r="G13"/>
      <c r="H13"/>
      <c r="I13"/>
      <c r="J13"/>
      <c r="K13" s="12"/>
    </row>
    <row r="14" spans="1:11" ht="6.75" customHeight="1" x14ac:dyDescent="0.35">
      <c r="A14" s="16"/>
      <c r="B14"/>
      <c r="C14"/>
      <c r="D14"/>
      <c r="E14"/>
      <c r="F14"/>
      <c r="G14"/>
      <c r="H14"/>
      <c r="I14"/>
      <c r="J14"/>
      <c r="K14" s="12"/>
    </row>
    <row r="15" spans="1:11" x14ac:dyDescent="0.35">
      <c r="A15" s="23" t="s">
        <v>10</v>
      </c>
      <c r="B15"/>
      <c r="C15"/>
      <c r="D15"/>
      <c r="E15"/>
      <c r="F15"/>
      <c r="G15"/>
      <c r="H15"/>
      <c r="I15"/>
      <c r="J15"/>
      <c r="K15" s="12"/>
    </row>
    <row r="16" spans="1:11" ht="8.25" customHeight="1" x14ac:dyDescent="0.35">
      <c r="A16" s="16"/>
      <c r="B16"/>
      <c r="C16"/>
      <c r="D16"/>
      <c r="E16"/>
      <c r="F16"/>
      <c r="G16"/>
      <c r="H16"/>
      <c r="I16"/>
      <c r="J16"/>
      <c r="K16" s="12"/>
    </row>
    <row r="17" spans="1:11" x14ac:dyDescent="0.35">
      <c r="A17" s="23" t="s">
        <v>11</v>
      </c>
      <c r="B17"/>
      <c r="C17"/>
      <c r="D17"/>
      <c r="E17"/>
      <c r="F17"/>
      <c r="G17"/>
      <c r="H17"/>
      <c r="I17"/>
      <c r="J17"/>
      <c r="K17" s="12"/>
    </row>
    <row r="18" spans="1:11" s="4" customFormat="1" ht="58.5" customHeight="1" x14ac:dyDescent="0.35">
      <c r="A18" s="24" t="s">
        <v>12</v>
      </c>
      <c r="B18" s="25" t="s">
        <v>13</v>
      </c>
      <c r="C18" s="25" t="s">
        <v>14</v>
      </c>
      <c r="D18" s="25" t="s">
        <v>15</v>
      </c>
      <c r="E18" s="25" t="s">
        <v>16</v>
      </c>
      <c r="F18" s="25" t="s">
        <v>17</v>
      </c>
      <c r="G18" s="25"/>
      <c r="H18" s="25" t="s">
        <v>18</v>
      </c>
      <c r="I18" s="25" t="s">
        <v>19</v>
      </c>
      <c r="J18" s="26"/>
      <c r="K18" s="27"/>
    </row>
    <row r="19" spans="1:11" x14ac:dyDescent="0.35">
      <c r="A19" s="5">
        <v>24</v>
      </c>
      <c r="B19" s="1" t="s">
        <v>20</v>
      </c>
      <c r="C19" s="28">
        <v>1.3</v>
      </c>
      <c r="D19" s="28">
        <f>A19*C19</f>
        <v>31.200000000000003</v>
      </c>
      <c r="E19" s="29">
        <f>$B$11</f>
        <v>0.187</v>
      </c>
      <c r="F19" s="30">
        <f>D19*E19</f>
        <v>5.8344000000000005</v>
      </c>
      <c r="G19"/>
      <c r="H19"/>
      <c r="I19"/>
      <c r="J19"/>
      <c r="K19" s="12"/>
    </row>
    <row r="20" spans="1:11" x14ac:dyDescent="0.35">
      <c r="A20" s="5">
        <v>60</v>
      </c>
      <c r="B20" s="1" t="s">
        <v>21</v>
      </c>
      <c r="C20" s="28">
        <v>1.9</v>
      </c>
      <c r="D20" s="28">
        <f>A20*C20</f>
        <v>114</v>
      </c>
      <c r="E20" s="29">
        <f>$B$11</f>
        <v>0.187</v>
      </c>
      <c r="F20" s="30">
        <f>D20*E20</f>
        <v>21.318000000000001</v>
      </c>
      <c r="G20"/>
      <c r="H20"/>
      <c r="I20"/>
      <c r="J20"/>
      <c r="K20" s="12"/>
    </row>
    <row r="21" spans="1:11" x14ac:dyDescent="0.35">
      <c r="A21" s="5">
        <v>73</v>
      </c>
      <c r="B21" s="1" t="s">
        <v>22</v>
      </c>
      <c r="C21" s="28">
        <v>2.5</v>
      </c>
      <c r="D21" s="28">
        <f>A21*C21</f>
        <v>182.5</v>
      </c>
      <c r="E21" s="29">
        <f>$B$11</f>
        <v>0.187</v>
      </c>
      <c r="F21" s="30">
        <f>D21*E21</f>
        <v>34.127499999999998</v>
      </c>
      <c r="G21"/>
      <c r="H21"/>
      <c r="I21"/>
      <c r="J21"/>
      <c r="K21" s="12"/>
    </row>
    <row r="22" spans="1:11" x14ac:dyDescent="0.35">
      <c r="A22" s="5">
        <v>43</v>
      </c>
      <c r="B22" s="1" t="s">
        <v>23</v>
      </c>
      <c r="C22" s="28">
        <v>2.9</v>
      </c>
      <c r="D22" s="28">
        <f>A22*C22</f>
        <v>124.7</v>
      </c>
      <c r="E22" s="29">
        <f>$B$11</f>
        <v>0.187</v>
      </c>
      <c r="F22" s="30">
        <f>D22*E22</f>
        <v>23.318899999999999</v>
      </c>
      <c r="G22"/>
      <c r="H22"/>
      <c r="I22"/>
      <c r="J22"/>
      <c r="K22" s="12"/>
    </row>
    <row r="23" spans="1:11" x14ac:dyDescent="0.35">
      <c r="A23" s="5">
        <v>0</v>
      </c>
      <c r="B23" s="1" t="s">
        <v>24</v>
      </c>
      <c r="C23" s="28">
        <v>3.3</v>
      </c>
      <c r="D23" s="28">
        <f>A23*C23</f>
        <v>0</v>
      </c>
      <c r="E23" s="29">
        <f>$B$11</f>
        <v>0.187</v>
      </c>
      <c r="F23" s="30">
        <f>D23*E23</f>
        <v>0</v>
      </c>
      <c r="G23"/>
      <c r="H23"/>
      <c r="I23"/>
      <c r="J23"/>
      <c r="K23" s="12"/>
    </row>
    <row r="24" spans="1:11" ht="15" thickBot="1" x14ac:dyDescent="0.4">
      <c r="A24" s="31">
        <f>SUM(A19:A23)</f>
        <v>200</v>
      </c>
      <c r="B24" s="2"/>
      <c r="C24" s="32"/>
      <c r="D24" s="33">
        <f>SUM(D19:D23)</f>
        <v>452.4</v>
      </c>
      <c r="E24" s="33"/>
      <c r="F24" s="34">
        <f>SUM(F19:F23)</f>
        <v>84.598799999999997</v>
      </c>
      <c r="G24" s="33"/>
      <c r="H24" s="35">
        <f>F24/($B$9/$C$48)</f>
        <v>0.48082677612882851</v>
      </c>
      <c r="I24" s="35">
        <f>A24/C50</f>
        <v>0.59701492537313428</v>
      </c>
      <c r="J24"/>
      <c r="K24" s="12"/>
    </row>
    <row r="25" spans="1:11" ht="7.5" customHeight="1" x14ac:dyDescent="0.35">
      <c r="A25" s="36"/>
      <c r="B25" s="1"/>
      <c r="C25"/>
      <c r="D25" s="37"/>
      <c r="E25" s="37"/>
      <c r="F25" s="38"/>
      <c r="G25" s="37"/>
      <c r="H25" s="20"/>
      <c r="I25" s="20"/>
      <c r="J25"/>
      <c r="K25" s="12"/>
    </row>
    <row r="26" spans="1:11" x14ac:dyDescent="0.35">
      <c r="A26" s="14"/>
      <c r="B26" s="1"/>
      <c r="C26"/>
      <c r="D26" s="37"/>
      <c r="E26" s="37"/>
      <c r="F26" s="39" t="s">
        <v>25</v>
      </c>
      <c r="G26" s="37"/>
      <c r="H26" s="20"/>
      <c r="I26" s="20"/>
      <c r="J26"/>
      <c r="K26" s="12"/>
    </row>
    <row r="27" spans="1:11" x14ac:dyDescent="0.35">
      <c r="A27" s="14"/>
      <c r="B27" s="1"/>
      <c r="C27"/>
      <c r="D27" s="37"/>
      <c r="E27" s="37"/>
      <c r="F27" s="40" t="s">
        <v>26</v>
      </c>
      <c r="G27" s="37"/>
      <c r="H27" s="41">
        <f>H24*C52</f>
        <v>4696.3937952863907</v>
      </c>
      <c r="I27" s="41">
        <f>I24*C53</f>
        <v>1878.2089552238804</v>
      </c>
      <c r="J27"/>
      <c r="K27" s="12"/>
    </row>
    <row r="28" spans="1:11" x14ac:dyDescent="0.35">
      <c r="A28" s="14"/>
      <c r="B28" s="1"/>
      <c r="C28"/>
      <c r="D28" s="28"/>
      <c r="E28"/>
      <c r="F28" s="40" t="s">
        <v>27</v>
      </c>
      <c r="G28"/>
      <c r="H28" s="41">
        <f>$C$55*$C$56*H24</f>
        <v>13315.021426685191</v>
      </c>
      <c r="I28" s="41">
        <f>$C$55*$C$56*I24</f>
        <v>16532.495522388057</v>
      </c>
      <c r="J28"/>
      <c r="K28" s="12"/>
    </row>
    <row r="29" spans="1:11" x14ac:dyDescent="0.35">
      <c r="A29" s="14"/>
      <c r="B29" s="1"/>
      <c r="C29"/>
      <c r="D29" s="28"/>
      <c r="E29"/>
      <c r="F29" s="42" t="s">
        <v>28</v>
      </c>
      <c r="G29" s="41">
        <f>$C$60*A24</f>
        <v>3544</v>
      </c>
      <c r="H29"/>
      <c r="I29" s="41"/>
      <c r="J29"/>
      <c r="K29" s="12"/>
    </row>
    <row r="30" spans="1:11" x14ac:dyDescent="0.35">
      <c r="A30" s="14"/>
      <c r="B30" s="1"/>
      <c r="C30"/>
      <c r="D30" s="28"/>
      <c r="E30" s="43" t="s">
        <v>29</v>
      </c>
      <c r="F30" s="42" t="s">
        <v>30</v>
      </c>
      <c r="G30" s="41">
        <v>0</v>
      </c>
      <c r="H30"/>
      <c r="I30" s="41"/>
      <c r="J30"/>
      <c r="K30" s="12"/>
    </row>
    <row r="31" spans="1:11" ht="15" thickBot="1" x14ac:dyDescent="0.4">
      <c r="A31" s="14"/>
      <c r="B31" s="1"/>
      <c r="C31"/>
      <c r="D31" s="28"/>
      <c r="E31"/>
      <c r="F31" s="44" t="s">
        <v>31</v>
      </c>
      <c r="G31" s="32"/>
      <c r="H31" s="32"/>
      <c r="I31" s="45">
        <f>SUM(G27:I29)</f>
        <v>39966.11969958352</v>
      </c>
      <c r="J31"/>
      <c r="K31" s="12"/>
    </row>
    <row r="32" spans="1:11" x14ac:dyDescent="0.35">
      <c r="A32" s="14"/>
      <c r="B32" s="1"/>
      <c r="C32"/>
      <c r="D32" s="28"/>
      <c r="E32"/>
      <c r="F32" s="42"/>
      <c r="G32"/>
      <c r="H32"/>
      <c r="I32" s="46"/>
      <c r="J32"/>
      <c r="K32" s="12"/>
    </row>
    <row r="33" spans="1:11" x14ac:dyDescent="0.35">
      <c r="A33" s="23" t="s">
        <v>32</v>
      </c>
      <c r="B33"/>
      <c r="C33"/>
      <c r="D33"/>
      <c r="E33"/>
      <c r="F33"/>
      <c r="G33"/>
      <c r="H33"/>
      <c r="I33"/>
      <c r="J33"/>
      <c r="K33" s="12"/>
    </row>
    <row r="34" spans="1:11" ht="57" customHeight="1" x14ac:dyDescent="0.35">
      <c r="A34" s="24" t="s">
        <v>12</v>
      </c>
      <c r="B34" s="25" t="s">
        <v>13</v>
      </c>
      <c r="C34" s="25" t="s">
        <v>14</v>
      </c>
      <c r="D34" s="25" t="s">
        <v>15</v>
      </c>
      <c r="E34" s="25" t="s">
        <v>16</v>
      </c>
      <c r="F34" s="25" t="s">
        <v>17</v>
      </c>
      <c r="G34" s="47"/>
      <c r="H34" s="25" t="s">
        <v>18</v>
      </c>
      <c r="I34" s="25" t="s">
        <v>19</v>
      </c>
      <c r="J34"/>
      <c r="K34" s="12"/>
    </row>
    <row r="35" spans="1:11" x14ac:dyDescent="0.35">
      <c r="A35" s="6">
        <v>2000</v>
      </c>
      <c r="B35" s="1" t="s">
        <v>33</v>
      </c>
      <c r="C35" s="28">
        <v>2.5</v>
      </c>
      <c r="D35" s="28">
        <f>A35*C35</f>
        <v>5000</v>
      </c>
      <c r="E35" s="29">
        <f>B11</f>
        <v>0.187</v>
      </c>
      <c r="F35" s="30">
        <f>D35*E35</f>
        <v>935</v>
      </c>
      <c r="G35"/>
      <c r="H35"/>
      <c r="I35"/>
      <c r="J35"/>
      <c r="K35" s="12"/>
    </row>
    <row r="36" spans="1:11" ht="15" thickBot="1" x14ac:dyDescent="0.4">
      <c r="A36" s="48"/>
      <c r="B36" s="2" t="s">
        <v>34</v>
      </c>
      <c r="C36" s="32"/>
      <c r="D36" s="33">
        <f>SUM(D35:D35)</f>
        <v>5000</v>
      </c>
      <c r="E36" s="33"/>
      <c r="F36" s="34">
        <f>SUM(F35:F35)</f>
        <v>935</v>
      </c>
      <c r="G36" s="33"/>
      <c r="H36" s="35">
        <f>F36/($B$9/$C$48)</f>
        <v>5.314177455004736</v>
      </c>
      <c r="I36" s="35">
        <f>A35/C50</f>
        <v>5.9701492537313436</v>
      </c>
      <c r="J36"/>
      <c r="K36" s="12"/>
    </row>
    <row r="37" spans="1:11" ht="7.5" customHeight="1" x14ac:dyDescent="0.35">
      <c r="A37" s="16"/>
      <c r="B37" s="1"/>
      <c r="C37"/>
      <c r="D37" s="37"/>
      <c r="E37" s="37"/>
      <c r="F37" s="38"/>
      <c r="G37" s="37"/>
      <c r="H37" s="20"/>
      <c r="I37" s="20"/>
      <c r="J37"/>
      <c r="K37" s="12"/>
    </row>
    <row r="38" spans="1:11" x14ac:dyDescent="0.35">
      <c r="A38" s="16"/>
      <c r="B38"/>
      <c r="C38"/>
      <c r="D38"/>
      <c r="E38"/>
      <c r="F38" s="39" t="s">
        <v>25</v>
      </c>
      <c r="G38"/>
      <c r="H38"/>
      <c r="I38"/>
      <c r="J38"/>
      <c r="K38" s="12"/>
    </row>
    <row r="39" spans="1:11" x14ac:dyDescent="0.35">
      <c r="A39" s="16"/>
      <c r="B39"/>
      <c r="C39"/>
      <c r="D39"/>
      <c r="E39"/>
      <c r="F39" s="40" t="s">
        <v>26</v>
      </c>
      <c r="G39" s="37"/>
      <c r="H39" s="41">
        <f>H36*C52</f>
        <v>51905.324881591405</v>
      </c>
      <c r="I39" s="41">
        <f>I36*C53</f>
        <v>18782.089552238805</v>
      </c>
      <c r="J39"/>
      <c r="K39" s="12"/>
    </row>
    <row r="40" spans="1:11" x14ac:dyDescent="0.35">
      <c r="A40" s="16"/>
      <c r="B40"/>
      <c r="C40"/>
      <c r="D40"/>
      <c r="E40"/>
      <c r="F40" s="40" t="s">
        <v>27</v>
      </c>
      <c r="G40"/>
      <c r="H40" s="41">
        <f>$C$55*$C$56*H36</f>
        <v>147159.83009156931</v>
      </c>
      <c r="I40" s="41">
        <f>$C$55*$C$56*I36</f>
        <v>165324.95522388062</v>
      </c>
      <c r="J40"/>
      <c r="K40" s="12"/>
    </row>
    <row r="41" spans="1:11" x14ac:dyDescent="0.35">
      <c r="A41" s="16"/>
      <c r="B41"/>
      <c r="C41"/>
      <c r="D41"/>
      <c r="E41"/>
      <c r="F41" s="42" t="s">
        <v>28</v>
      </c>
      <c r="G41" s="41">
        <f>$C$60*A35</f>
        <v>35440</v>
      </c>
      <c r="H41"/>
      <c r="I41" s="41"/>
      <c r="J41"/>
      <c r="K41" s="12"/>
    </row>
    <row r="42" spans="1:11" x14ac:dyDescent="0.35">
      <c r="A42" s="16"/>
      <c r="B42"/>
      <c r="C42"/>
      <c r="D42"/>
      <c r="E42"/>
      <c r="F42" s="42" t="s">
        <v>35</v>
      </c>
      <c r="G42" s="41"/>
      <c r="H42"/>
      <c r="I42" s="41"/>
      <c r="J42"/>
      <c r="K42" s="12"/>
    </row>
    <row r="43" spans="1:11" x14ac:dyDescent="0.35">
      <c r="A43" s="16"/>
      <c r="B43"/>
      <c r="C43"/>
      <c r="D43"/>
      <c r="E43" s="43" t="s">
        <v>29</v>
      </c>
      <c r="F43" s="42" t="s">
        <v>30</v>
      </c>
      <c r="G43" s="41">
        <v>0</v>
      </c>
      <c r="H43"/>
      <c r="I43" s="41"/>
      <c r="J43"/>
      <c r="K43" s="12"/>
    </row>
    <row r="44" spans="1:11" ht="15" thickBot="1" x14ac:dyDescent="0.4">
      <c r="A44" s="16"/>
      <c r="B44"/>
      <c r="C44"/>
      <c r="D44"/>
      <c r="E44"/>
      <c r="F44" s="44" t="s">
        <v>31</v>
      </c>
      <c r="G44" s="32"/>
      <c r="H44" s="32"/>
      <c r="I44" s="45">
        <f>SUM(G39:I43)</f>
        <v>418612.19974928012</v>
      </c>
      <c r="J44"/>
      <c r="K44" s="12"/>
    </row>
    <row r="45" spans="1:11" x14ac:dyDescent="0.35">
      <c r="A45" s="16"/>
      <c r="B45"/>
      <c r="C45"/>
      <c r="D45"/>
      <c r="E45"/>
      <c r="F45" s="42"/>
      <c r="G45"/>
      <c r="H45"/>
      <c r="I45" s="46"/>
      <c r="J45"/>
      <c r="K45" s="12"/>
    </row>
    <row r="46" spans="1:11" x14ac:dyDescent="0.35">
      <c r="A46" s="17" t="s">
        <v>88</v>
      </c>
      <c r="B46"/>
      <c r="C46"/>
      <c r="D46"/>
      <c r="E46"/>
      <c r="F46"/>
      <c r="G46"/>
      <c r="H46"/>
      <c r="I46"/>
      <c r="J46"/>
      <c r="K46" s="12"/>
    </row>
    <row r="47" spans="1:11" x14ac:dyDescent="0.35">
      <c r="A47" s="23" t="s">
        <v>36</v>
      </c>
      <c r="B47"/>
      <c r="C47"/>
      <c r="D47"/>
      <c r="E47"/>
      <c r="F47"/>
      <c r="G47"/>
      <c r="H47"/>
      <c r="I47"/>
      <c r="J47"/>
      <c r="K47" s="12"/>
    </row>
    <row r="48" spans="1:11" x14ac:dyDescent="0.35">
      <c r="A48" s="16" t="s">
        <v>37</v>
      </c>
      <c r="B48"/>
      <c r="C48">
        <v>162</v>
      </c>
      <c r="D48"/>
      <c r="E48"/>
      <c r="F48"/>
      <c r="G48"/>
      <c r="H48"/>
      <c r="I48"/>
      <c r="J48"/>
      <c r="K48" s="12"/>
    </row>
    <row r="49" spans="1:11" x14ac:dyDescent="0.35">
      <c r="A49" s="16" t="s">
        <v>38</v>
      </c>
      <c r="B49"/>
      <c r="C49">
        <v>189</v>
      </c>
      <c r="D49"/>
      <c r="E49" s="49" t="s">
        <v>27</v>
      </c>
      <c r="F49"/>
      <c r="G49"/>
      <c r="H49"/>
      <c r="I49"/>
      <c r="J49"/>
      <c r="K49" s="12"/>
    </row>
    <row r="50" spans="1:11" ht="15" customHeight="1" x14ac:dyDescent="0.35">
      <c r="A50" s="16" t="s">
        <v>39</v>
      </c>
      <c r="B50"/>
      <c r="C50" s="50">
        <v>335</v>
      </c>
      <c r="D50"/>
      <c r="E50" s="65" t="s">
        <v>40</v>
      </c>
      <c r="F50" s="65"/>
      <c r="G50" s="65"/>
      <c r="H50" s="65"/>
      <c r="I50" s="65"/>
      <c r="J50" s="65"/>
      <c r="K50" s="66"/>
    </row>
    <row r="51" spans="1:11" x14ac:dyDescent="0.35">
      <c r="A51" s="23" t="s">
        <v>41</v>
      </c>
      <c r="B51"/>
      <c r="C51"/>
      <c r="D51"/>
      <c r="E51" s="65"/>
      <c r="F51" s="65"/>
      <c r="G51" s="65"/>
      <c r="H51" s="65"/>
      <c r="I51" s="65"/>
      <c r="J51" s="65"/>
      <c r="K51" s="66"/>
    </row>
    <row r="52" spans="1:11" x14ac:dyDescent="0.35">
      <c r="A52" s="16" t="s">
        <v>42</v>
      </c>
      <c r="B52"/>
      <c r="C52" s="51">
        <v>9767.33</v>
      </c>
      <c r="D52"/>
      <c r="E52" s="52" t="s">
        <v>43</v>
      </c>
      <c r="F52"/>
      <c r="G52"/>
      <c r="H52"/>
      <c r="I52"/>
      <c r="J52"/>
      <c r="K52" s="12"/>
    </row>
    <row r="53" spans="1:11" x14ac:dyDescent="0.35">
      <c r="A53" s="16" t="s">
        <v>44</v>
      </c>
      <c r="B53"/>
      <c r="C53" s="51">
        <v>3146</v>
      </c>
      <c r="D53"/>
      <c r="E53"/>
      <c r="F53"/>
      <c r="G53"/>
      <c r="H53"/>
      <c r="I53"/>
      <c r="J53"/>
      <c r="K53" s="12"/>
    </row>
    <row r="54" spans="1:11" x14ac:dyDescent="0.35">
      <c r="A54" s="23" t="s">
        <v>27</v>
      </c>
      <c r="B54"/>
      <c r="C54"/>
      <c r="D54"/>
      <c r="E54" s="53" t="s">
        <v>45</v>
      </c>
      <c r="F54"/>
      <c r="G54"/>
      <c r="H54"/>
      <c r="I54"/>
      <c r="J54"/>
      <c r="K54" s="12"/>
    </row>
    <row r="55" spans="1:11" x14ac:dyDescent="0.35">
      <c r="A55" s="16" t="s">
        <v>46</v>
      </c>
      <c r="B55"/>
      <c r="C55" s="7">
        <v>3101</v>
      </c>
      <c r="D55"/>
      <c r="E55" t="s">
        <v>47</v>
      </c>
      <c r="F55"/>
      <c r="G55"/>
      <c r="H55" s="64">
        <v>3101</v>
      </c>
      <c r="I55"/>
      <c r="J55"/>
      <c r="K55" s="12"/>
    </row>
    <row r="56" spans="1:11" x14ac:dyDescent="0.35">
      <c r="A56" s="16" t="s">
        <v>48</v>
      </c>
      <c r="B56"/>
      <c r="C56">
        <v>8.93</v>
      </c>
      <c r="D56"/>
      <c r="E56" t="s">
        <v>49</v>
      </c>
      <c r="F56"/>
      <c r="G56"/>
      <c r="H56" s="64">
        <v>0</v>
      </c>
      <c r="I56"/>
      <c r="J56"/>
      <c r="K56" s="12"/>
    </row>
    <row r="57" spans="1:11" x14ac:dyDescent="0.35">
      <c r="A57" s="23" t="s">
        <v>28</v>
      </c>
      <c r="B57"/>
      <c r="C57"/>
      <c r="D57"/>
      <c r="E57" t="s">
        <v>50</v>
      </c>
      <c r="F57"/>
      <c r="G57"/>
      <c r="H57" s="64">
        <v>1820</v>
      </c>
      <c r="I57"/>
      <c r="J57"/>
      <c r="K57" s="12"/>
    </row>
    <row r="58" spans="1:11" x14ac:dyDescent="0.35">
      <c r="A58" s="16" t="s">
        <v>51</v>
      </c>
      <c r="B58"/>
      <c r="C58" s="51">
        <v>17000</v>
      </c>
      <c r="D58"/>
      <c r="E58"/>
      <c r="F58"/>
      <c r="G58"/>
      <c r="H58"/>
      <c r="I58"/>
      <c r="J58"/>
      <c r="K58" s="12"/>
    </row>
    <row r="59" spans="1:11" x14ac:dyDescent="0.35">
      <c r="A59" s="16" t="s">
        <v>52</v>
      </c>
      <c r="B59"/>
      <c r="C59">
        <v>66</v>
      </c>
      <c r="D59"/>
      <c r="E59" s="54" t="s">
        <v>53</v>
      </c>
      <c r="F59" s="55"/>
      <c r="G59" s="55"/>
      <c r="H59" s="55"/>
      <c r="I59" s="56"/>
      <c r="J59"/>
      <c r="K59" s="12"/>
    </row>
    <row r="60" spans="1:11" x14ac:dyDescent="0.35">
      <c r="A60" s="16" t="s">
        <v>54</v>
      </c>
      <c r="B60"/>
      <c r="C60" s="64">
        <v>17.72</v>
      </c>
      <c r="D60"/>
      <c r="E60" t="s">
        <v>55</v>
      </c>
      <c r="F60"/>
      <c r="G60"/>
      <c r="H60" t="s">
        <v>56</v>
      </c>
      <c r="I60"/>
      <c r="J60"/>
      <c r="K60" s="12"/>
    </row>
    <row r="61" spans="1:11" x14ac:dyDescent="0.35">
      <c r="A61" s="16"/>
      <c r="B61"/>
      <c r="C61"/>
      <c r="D61"/>
      <c r="E61" t="s">
        <v>57</v>
      </c>
      <c r="F61"/>
      <c r="G61"/>
      <c r="H61" t="s">
        <v>58</v>
      </c>
      <c r="I61"/>
      <c r="J61"/>
      <c r="K61" s="12"/>
    </row>
    <row r="62" spans="1:11" x14ac:dyDescent="0.35">
      <c r="A62" s="16" t="s">
        <v>59</v>
      </c>
      <c r="B62"/>
      <c r="C62" s="57">
        <f>SUM(C63:C64)</f>
        <v>66787</v>
      </c>
      <c r="D62"/>
      <c r="E62" t="s">
        <v>60</v>
      </c>
      <c r="F62"/>
      <c r="G62"/>
      <c r="H62" t="s">
        <v>61</v>
      </c>
      <c r="I62"/>
      <c r="J62"/>
      <c r="K62" s="12"/>
    </row>
    <row r="63" spans="1:11" x14ac:dyDescent="0.35">
      <c r="A63" s="58" t="s">
        <v>62</v>
      </c>
      <c r="B63"/>
      <c r="C63" s="59">
        <v>63300</v>
      </c>
      <c r="D63"/>
      <c r="E63" t="s">
        <v>63</v>
      </c>
      <c r="F63"/>
      <c r="G63"/>
      <c r="H63" t="s">
        <v>64</v>
      </c>
      <c r="I63"/>
      <c r="J63"/>
      <c r="K63" s="12"/>
    </row>
    <row r="64" spans="1:11" x14ac:dyDescent="0.35">
      <c r="A64" s="16" t="s">
        <v>65</v>
      </c>
      <c r="B64"/>
      <c r="C64" s="63">
        <f>SUM(C65:C67)</f>
        <v>3487</v>
      </c>
      <c r="D64"/>
      <c r="E64" t="s">
        <v>66</v>
      </c>
      <c r="F64"/>
      <c r="G64"/>
      <c r="H64" t="s">
        <v>67</v>
      </c>
      <c r="I64"/>
      <c r="J64"/>
      <c r="K64" s="12"/>
    </row>
    <row r="65" spans="1:11" x14ac:dyDescent="0.35">
      <c r="A65" s="16" t="s">
        <v>68</v>
      </c>
      <c r="B65"/>
      <c r="C65" s="59">
        <v>1187</v>
      </c>
      <c r="D65"/>
      <c r="E65" t="s">
        <v>69</v>
      </c>
      <c r="F65"/>
      <c r="G65"/>
      <c r="H65"/>
      <c r="I65"/>
      <c r="J65"/>
      <c r="K65" s="12"/>
    </row>
    <row r="66" spans="1:11" x14ac:dyDescent="0.35">
      <c r="A66" s="16" t="s">
        <v>70</v>
      </c>
      <c r="B66"/>
      <c r="C66" s="59">
        <v>1053</v>
      </c>
      <c r="D66"/>
      <c r="E66"/>
      <c r="F66"/>
      <c r="G66"/>
      <c r="H66"/>
      <c r="I66"/>
      <c r="J66"/>
      <c r="K66" s="12"/>
    </row>
    <row r="67" spans="1:11" x14ac:dyDescent="0.35">
      <c r="A67" s="16" t="s">
        <v>71</v>
      </c>
      <c r="B67"/>
      <c r="C67" s="59">
        <v>1247</v>
      </c>
      <c r="D67"/>
      <c r="E67" s="54" t="s">
        <v>72</v>
      </c>
      <c r="F67" s="55"/>
      <c r="G67" s="55"/>
      <c r="H67" s="55"/>
      <c r="I67" s="56"/>
      <c r="J67"/>
      <c r="K67" s="12"/>
    </row>
    <row r="68" spans="1:11" x14ac:dyDescent="0.35">
      <c r="A68" s="16"/>
      <c r="B68"/>
      <c r="C68"/>
      <c r="D68"/>
      <c r="E68" t="s">
        <v>73</v>
      </c>
      <c r="F68"/>
      <c r="G68"/>
      <c r="H68" t="s">
        <v>74</v>
      </c>
      <c r="I68"/>
      <c r="J68"/>
      <c r="K68" s="12"/>
    </row>
    <row r="69" spans="1:11" x14ac:dyDescent="0.35">
      <c r="A69" s="16"/>
      <c r="B69"/>
      <c r="C69"/>
      <c r="D69"/>
      <c r="E69" t="s">
        <v>75</v>
      </c>
      <c r="F69"/>
      <c r="G69"/>
      <c r="H69" t="s">
        <v>76</v>
      </c>
      <c r="I69"/>
      <c r="J69"/>
      <c r="K69" s="12"/>
    </row>
    <row r="70" spans="1:11" x14ac:dyDescent="0.35">
      <c r="A70" s="16"/>
      <c r="B70"/>
      <c r="C70"/>
      <c r="D70"/>
      <c r="E70" t="s">
        <v>77</v>
      </c>
      <c r="F70"/>
      <c r="G70"/>
      <c r="H70" t="s">
        <v>78</v>
      </c>
      <c r="I70"/>
      <c r="J70"/>
      <c r="K70" s="12"/>
    </row>
    <row r="71" spans="1:11" x14ac:dyDescent="0.35">
      <c r="A71" s="16"/>
      <c r="B71"/>
      <c r="C71"/>
      <c r="D71"/>
      <c r="E71"/>
      <c r="F71"/>
      <c r="G71"/>
      <c r="H71"/>
      <c r="I71"/>
      <c r="J71"/>
      <c r="K71" s="12"/>
    </row>
    <row r="72" spans="1:11" x14ac:dyDescent="0.35">
      <c r="A72" s="16"/>
      <c r="B72"/>
      <c r="C72"/>
      <c r="D72"/>
      <c r="E72" s="54" t="s">
        <v>79</v>
      </c>
      <c r="F72" s="55"/>
      <c r="G72" s="55"/>
      <c r="H72" s="55"/>
      <c r="I72" s="56"/>
      <c r="J72"/>
      <c r="K72" s="12"/>
    </row>
    <row r="73" spans="1:11" x14ac:dyDescent="0.35">
      <c r="A73" s="16"/>
      <c r="B73"/>
      <c r="C73"/>
      <c r="D73"/>
      <c r="E73" t="s">
        <v>80</v>
      </c>
      <c r="F73"/>
      <c r="G73"/>
      <c r="H73" t="s">
        <v>81</v>
      </c>
      <c r="I73"/>
      <c r="J73"/>
      <c r="K73" s="12"/>
    </row>
    <row r="74" spans="1:11" x14ac:dyDescent="0.35">
      <c r="A74" s="16"/>
      <c r="B74"/>
      <c r="C74"/>
      <c r="D74"/>
      <c r="E74" t="s">
        <v>82</v>
      </c>
      <c r="F74"/>
      <c r="G74"/>
      <c r="H74" t="s">
        <v>83</v>
      </c>
      <c r="I74"/>
      <c r="J74"/>
      <c r="K74" s="12"/>
    </row>
    <row r="75" spans="1:11" x14ac:dyDescent="0.35">
      <c r="A75" s="16"/>
      <c r="B75"/>
      <c r="C75"/>
      <c r="D75"/>
      <c r="E75" t="s">
        <v>84</v>
      </c>
      <c r="F75"/>
      <c r="G75"/>
      <c r="H75" t="s">
        <v>85</v>
      </c>
      <c r="I75"/>
      <c r="J75"/>
      <c r="K75" s="12"/>
    </row>
    <row r="76" spans="1:11" x14ac:dyDescent="0.35">
      <c r="A76" s="16"/>
      <c r="B76"/>
      <c r="C76"/>
      <c r="D76"/>
      <c r="E76" t="s">
        <v>86</v>
      </c>
      <c r="F76"/>
      <c r="G76"/>
      <c r="H76" t="s">
        <v>87</v>
      </c>
      <c r="I76"/>
      <c r="J76"/>
      <c r="K76" s="12"/>
    </row>
    <row r="77" spans="1:11" x14ac:dyDescent="0.35">
      <c r="A77" s="60"/>
      <c r="B77" s="61"/>
      <c r="C77" s="61"/>
      <c r="D77" s="61"/>
      <c r="E77" s="61" t="s">
        <v>83</v>
      </c>
      <c r="F77" s="61"/>
      <c r="G77" s="61"/>
      <c r="H77" s="61"/>
      <c r="I77" s="61"/>
      <c r="J77" s="61"/>
      <c r="K77" s="62"/>
    </row>
  </sheetData>
  <mergeCells count="1">
    <mergeCell ref="E50:K51"/>
  </mergeCells>
  <dataValidations count="1">
    <dataValidation type="list" allowBlank="1" showInputMessage="1" showErrorMessage="1" sqref="C55" xr:uid="{00000000-0002-0000-0000-000000000000}">
      <formula1>$H$55:$H$57</formula1>
    </dataValidation>
  </dataValidations>
  <hyperlinks>
    <hyperlink ref="E52" r:id="rId1" xr:uid="{00000000-0004-0000-0000-000000000000}"/>
  </hyperlinks>
  <pageMargins left="0.25" right="0.25" top="0.75" bottom="0.75" header="0.3" footer="0.3"/>
  <pageSetup paperSize="9" scale="60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853FEC4CB484C97F543E0B551F0ED" ma:contentTypeVersion="17" ma:contentTypeDescription="Create a new document." ma:contentTypeScope="" ma:versionID="a1cb27a17aff94648baf53edffac261a">
  <xsd:schema xmlns:xsd="http://www.w3.org/2001/XMLSchema" xmlns:xs="http://www.w3.org/2001/XMLSchema" xmlns:p="http://schemas.microsoft.com/office/2006/metadata/properties" xmlns:ns2="6473926d-036e-460f-9b3d-e79d39955988" xmlns:ns3="d7ce8227-dce6-4f6e-b555-46be62e90b9d" xmlns:ns4="9a7ae3bb-a637-4ba9-a16a-ccda01b4dd5f" targetNamespace="http://schemas.microsoft.com/office/2006/metadata/properties" ma:root="true" ma:fieldsID="be2b174d1d9f19cf42e3b0f8907643f5" ns2:_="" ns3:_="" ns4:_="">
    <xsd:import namespace="6473926d-036e-460f-9b3d-e79d39955988"/>
    <xsd:import namespace="d7ce8227-dce6-4f6e-b555-46be62e90b9d"/>
    <xsd:import namespace="9a7ae3bb-a637-4ba9-a16a-ccda01b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3926d-036e-460f-9b3d-e79d39955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e04a26-f4c6-40b5-97e9-f34f99ff67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e8227-dce6-4f6e-b555-46be62e90b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ae3bb-a637-4ba9-a16a-ccda01b4dd5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aee3da8-7404-4277-be21-1f0f7160a8af}" ma:internalName="TaxCatchAll" ma:showField="CatchAllData" ma:web="d7ce8227-dce6-4f6e-b555-46be62e90b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ae3bb-a637-4ba9-a16a-ccda01b4dd5f" xsi:nil="true"/>
    <lcf76f155ced4ddcb4097134ff3c332f xmlns="6473926d-036e-460f-9b3d-e79d399559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9057E-726B-48FF-8BFA-7544C1C1C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3926d-036e-460f-9b3d-e79d39955988"/>
    <ds:schemaRef ds:uri="d7ce8227-dce6-4f6e-b555-46be62e90b9d"/>
    <ds:schemaRef ds:uri="9a7ae3bb-a637-4ba9-a16a-ccda01b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A4C236-0CFD-4533-8FB6-7B72E03AFFED}">
  <ds:schemaRefs>
    <ds:schemaRef ds:uri="d7ce8227-dce6-4f6e-b555-46be62e90b9d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9a7ae3bb-a637-4ba9-a16a-ccda01b4dd5f"/>
    <ds:schemaRef ds:uri="6473926d-036e-460f-9b3d-e79d39955988"/>
  </ds:schemaRefs>
</ds:datastoreItem>
</file>

<file path=customXml/itemProps3.xml><?xml version="1.0" encoding="utf-8"?>
<ds:datastoreItem xmlns:ds="http://schemas.openxmlformats.org/officeDocument/2006/customXml" ds:itemID="{660B17F2-F5FA-47AA-8A0B-718F0FF2E9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Police s106 calculator</vt:lpstr>
      <vt:lpstr>'Police s106 calculator'!Print_Area</vt:lpstr>
    </vt:vector>
  </TitlesOfParts>
  <Manager/>
  <Company>Mid Sussex District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Police Section 106 Calculator - Consultation Draft April 2018</dc:title>
  <dc:subject/>
  <dc:creator>Nathan Spilsted</dc:creator>
  <cp:keywords/>
  <dc:description/>
  <cp:lastModifiedBy>Sarah Little</cp:lastModifiedBy>
  <cp:revision/>
  <dcterms:created xsi:type="dcterms:W3CDTF">2018-04-05T14:36:09Z</dcterms:created>
  <dcterms:modified xsi:type="dcterms:W3CDTF">2025-08-20T12:41:35Z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0x010100EB4853FEC4CB484C97F543E0B551F0ED</vt:lpwstr>
  </property>
  <property fmtid="{D5CDD505-2E9C-101B-9397-08002B2CF9AE}" pid="3" name="MediaServiceImageTags">
    <vt:lpwstr/>
  </property>
</Properties>
</file>