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st\CWS CCG\FinPerfCon\Finance\Estates SCB Apr 2021\DISTRICT n B s106 responses and log Dec 2022\"/>
    </mc:Choice>
  </mc:AlternateContent>
  <xr:revisionPtr revIDLastSave="0" documentId="8_{73E37C14-C53F-4EDE-9EB3-E481C6158D60}" xr6:coauthVersionLast="47" xr6:coauthVersionMax="47" xr10:uidLastSave="{00000000-0000-0000-0000-000000000000}"/>
  <bookViews>
    <workbookView xWindow="20370" yWindow="-120" windowWidth="29040" windowHeight="15840" xr2:uid="{050BB250-86D4-4361-B227-4DA8373AD9F7}"/>
  </bookViews>
  <sheets>
    <sheet name="Health Tariff" sheetId="1" r:id="rId1"/>
  </sheets>
  <definedNames>
    <definedName name="_xlnm.Print_Area" localSheetId="0">'Health Tariff'!$A$1:$J$51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G50" i="1" s="1"/>
  <c r="B25" i="1" s="1"/>
  <c r="A17" i="1"/>
  <c r="I15" i="1"/>
  <c r="D14" i="1"/>
  <c r="D13" i="1"/>
  <c r="D12" i="1"/>
  <c r="D11" i="1"/>
  <c r="D10" i="1"/>
  <c r="N3" i="1"/>
  <c r="M3" i="1"/>
  <c r="L3" i="1"/>
  <c r="K3" i="1"/>
  <c r="O4" i="1" s="1"/>
  <c r="O5" i="1" s="1"/>
  <c r="E12" i="1" l="1"/>
  <c r="E11" i="1"/>
  <c r="E10" i="1"/>
  <c r="E13" i="1"/>
  <c r="E14" i="1"/>
  <c r="D17" i="1"/>
  <c r="D19" i="1" s="1"/>
  <c r="E17" i="1" l="1"/>
  <c r="G10" i="1" l="1"/>
  <c r="H12" i="1" l="1"/>
  <c r="I12" i="1" s="1"/>
  <c r="H14" i="1"/>
  <c r="I14" i="1" s="1"/>
  <c r="H11" i="1"/>
  <c r="I11" i="1" s="1"/>
  <c r="H13" i="1"/>
  <c r="I13" i="1" s="1"/>
  <c r="H10" i="1"/>
  <c r="I10" i="1" s="1"/>
  <c r="H17" i="1" l="1"/>
  <c r="H19" i="1" l="1"/>
  <c r="H20" i="1"/>
</calcChain>
</file>

<file path=xl/sharedStrings.xml><?xml version="1.0" encoding="utf-8"?>
<sst xmlns="http://schemas.openxmlformats.org/spreadsheetml/2006/main" count="103" uniqueCount="60">
  <si>
    <t>S106 Contribution to NHS/GP Community/ Provision</t>
  </si>
  <si>
    <t>(Formula agreed by The District Valuer)</t>
  </si>
  <si>
    <t>1 Bed</t>
  </si>
  <si>
    <t>2 Bed</t>
  </si>
  <si>
    <t>3 Bed</t>
  </si>
  <si>
    <t>4 Bed</t>
  </si>
  <si>
    <t>enter number</t>
  </si>
  <si>
    <t>Font in red can be adjusted</t>
  </si>
  <si>
    <t>If 0, use figs in Green</t>
  </si>
  <si>
    <t xml:space="preserve">Housing Development </t>
  </si>
  <si>
    <t>New Occupancy</t>
  </si>
  <si>
    <t xml:space="preserve">Surgery Area </t>
  </si>
  <si>
    <t>Infrastructure</t>
  </si>
  <si>
    <t xml:space="preserve">Capital </t>
  </si>
  <si>
    <t>Approx Contribution</t>
  </si>
  <si>
    <t>House Numbers (Inc Social Housing)</t>
  </si>
  <si>
    <t>House Type</t>
  </si>
  <si>
    <t>(Persons)</t>
  </si>
  <si>
    <t>Requirement (sqm)</t>
  </si>
  <si>
    <t>Development cost(psm)</t>
  </si>
  <si>
    <t>Contribution (£)</t>
  </si>
  <si>
    <t>per dwelling(£)</t>
  </si>
  <si>
    <t>@</t>
  </si>
  <si>
    <t>2 Beds</t>
  </si>
  <si>
    <t>"</t>
  </si>
  <si>
    <t>3 Beds</t>
  </si>
  <si>
    <t>4 Beds</t>
  </si>
  <si>
    <t>5 Beds</t>
  </si>
  <si>
    <t>Care Home</t>
  </si>
  <si>
    <t>equivalent</t>
  </si>
  <si>
    <t>House Total</t>
  </si>
  <si>
    <t>Ave Occupancy</t>
  </si>
  <si>
    <t>Contribution Per Dwelling</t>
  </si>
  <si>
    <t>per dwelling</t>
  </si>
  <si>
    <t>per person</t>
  </si>
  <si>
    <t xml:space="preserve"> Occupancy Assumptions (confirmed by WSCC JUL 2015)</t>
  </si>
  <si>
    <t xml:space="preserve">Care home contributions are at up to </t>
  </si>
  <si>
    <t>PER CENSUS 2011 - WSCC</t>
  </si>
  <si>
    <t>100% of 1 bed dwelling</t>
  </si>
  <si>
    <t xml:space="preserve">Infrastructure costs </t>
  </si>
  <si>
    <t>psm</t>
  </si>
  <si>
    <t>Average Sqm Per Patient</t>
  </si>
  <si>
    <t>sqm</t>
  </si>
  <si>
    <t>Average Occupancy Assumptions</t>
  </si>
  <si>
    <t>Bed</t>
  </si>
  <si>
    <t>Persons</t>
  </si>
  <si>
    <t>Explanation</t>
  </si>
  <si>
    <r>
      <t xml:space="preserve">1.Build costs include basic build cost,finance,professional fees.To be </t>
    </r>
    <r>
      <rPr>
        <u/>
        <sz val="9"/>
        <rFont val="Arial"/>
        <family val="2"/>
      </rPr>
      <t>amended annually</t>
    </r>
    <r>
      <rPr>
        <sz val="9"/>
        <color theme="1"/>
        <rFont val="Arial"/>
        <family val="2"/>
      </rPr>
      <t>.</t>
    </r>
  </si>
  <si>
    <t>2.The occupancy assumptions can be amended as per the requirements of the Local Authority.</t>
  </si>
  <si>
    <t>3.The average sq metre per patient has been derived from SFA 2003/04 as below, including additional space.This can be amended</t>
  </si>
  <si>
    <r>
      <t xml:space="preserve">       to reflect the flexibility of the NHS Directions and the requirement of the </t>
    </r>
    <r>
      <rPr>
        <sz val="9"/>
        <color rgb="FF0000CC"/>
        <rFont val="Arial"/>
        <family val="2"/>
      </rPr>
      <t>CCG</t>
    </r>
    <r>
      <rPr>
        <sz val="9"/>
        <color theme="1"/>
        <rFont val="Arial"/>
        <family val="2"/>
      </rPr>
      <t xml:space="preserve"> to provide addition clinical or service development </t>
    </r>
  </si>
  <si>
    <t xml:space="preserve">     space within a new development</t>
  </si>
  <si>
    <t xml:space="preserve">patients per GP </t>
  </si>
  <si>
    <t xml:space="preserve">sqm GIA </t>
  </si>
  <si>
    <t>GP Practice</t>
  </si>
  <si>
    <t xml:space="preserve">AVG Patient List </t>
  </si>
  <si>
    <t>sq m per patient</t>
  </si>
  <si>
    <t>Average</t>
  </si>
  <si>
    <t>Raymond Cole</t>
  </si>
  <si>
    <t>Mid Sussex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</si>
</sst>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8" formatCode="&quot;£&quot;#,##0.00;[Red]\-&quot;£&quot;#,##0.00"/>
    <numFmt numFmtId="164" formatCode="0.000"/>
    <numFmt numFmtId="165" formatCode="&quot;£&quot;#,##0"/>
    <numFmt numFmtId="166" formatCode="&quot;£&quot;#,##0.00"/>
    <numFmt numFmtId="167" formatCode="&quot;£&quot;#,##0.0"/>
    <numFmt numFmtId="168" formatCode="0.0000"/>
  </numFmts>
  <fonts count="3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sz val="9"/>
      <color indexed="10"/>
      <name val="Arial"/>
      <family val="2"/>
    </font>
    <font>
      <sz val="12"/>
      <color rgb="FF0000CC"/>
      <name val="Arial"/>
      <family val="2"/>
    </font>
    <font>
      <b/>
      <sz val="9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0"/>
      <color indexed="12"/>
      <name val="Arial"/>
      <family val="2"/>
    </font>
    <font>
      <sz val="9"/>
      <color indexed="17"/>
      <name val="Arial"/>
      <family val="2"/>
    </font>
    <font>
      <b/>
      <sz val="9"/>
      <color indexed="10"/>
      <name val="Times New Roman"/>
      <family val="1"/>
    </font>
    <font>
      <b/>
      <sz val="9"/>
      <name val="Times New Roman"/>
      <family val="1"/>
    </font>
    <font>
      <b/>
      <sz val="9"/>
      <color theme="0"/>
      <name val="Times New Roman"/>
      <family val="1"/>
    </font>
    <font>
      <b/>
      <sz val="9"/>
      <color rgb="FFFF0000"/>
      <name val="Times New Roman"/>
      <family val="1"/>
    </font>
    <font>
      <b/>
      <sz val="9"/>
      <color indexed="12"/>
      <name val="Times New Roman"/>
      <family val="1"/>
    </font>
    <font>
      <b/>
      <sz val="9"/>
      <color indexed="12"/>
      <name val="Arial"/>
      <family val="2"/>
    </font>
    <font>
      <sz val="10"/>
      <color indexed="12"/>
      <name val="Arial"/>
      <family val="2"/>
    </font>
    <font>
      <sz val="9"/>
      <color indexed="10"/>
      <name val="Times New Roman"/>
      <family val="1"/>
    </font>
    <font>
      <b/>
      <sz val="10"/>
      <name val="Arial"/>
      <family val="2"/>
    </font>
    <font>
      <u/>
      <sz val="9"/>
      <name val="Arial"/>
      <family val="2"/>
    </font>
    <font>
      <sz val="9"/>
      <color theme="1"/>
      <name val="Arial"/>
      <family val="2"/>
    </font>
    <font>
      <sz val="9"/>
      <color rgb="FF0000CC"/>
      <name val="Arial"/>
      <family val="2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sz val="10"/>
      <name val="Times New Roman"/>
      <family val="1"/>
    </font>
    <font>
      <b/>
      <sz val="9"/>
      <color indexed="17"/>
      <name val="Arial"/>
      <family val="2"/>
    </font>
    <font>
      <b/>
      <sz val="9"/>
      <color theme="1"/>
      <name val="Times New Roman"/>
      <family val="1"/>
    </font>
    <font>
      <b/>
      <sz val="9"/>
      <color theme="3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4" fillId="0" borderId="0"/>
  </cellStyleXfs>
  <cellXfs count="101">
    <xf numFmtId="0" fontId="0" fillId="0" borderId="0" xfId="0"/>
    <xf numFmtId="0" fontId="2" fillId="0" borderId="1" xfId="0" applyFont="1" applyBorder="1"/>
    <xf numFmtId="0" fontId="3" fillId="0" borderId="2" xfId="0" applyFont="1" applyBorder="1"/>
    <xf numFmtId="0" fontId="0" fillId="0" borderId="2" xfId="0" applyBorder="1"/>
    <xf numFmtId="0" fontId="4" fillId="2" borderId="4" xfId="0" applyFont="1" applyFill="1" applyBorder="1" applyAlignment="1">
      <alignment horizontal="center"/>
    </xf>
    <xf numFmtId="0" fontId="2" fillId="0" borderId="5" xfId="0" applyFont="1" applyBorder="1"/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6" xfId="0" applyFont="1" applyBorder="1"/>
    <xf numFmtId="9" fontId="6" fillId="0" borderId="0" xfId="1" applyFont="1" applyAlignment="1">
      <alignment horizontal="center"/>
    </xf>
    <xf numFmtId="0" fontId="7" fillId="0" borderId="5" xfId="0" applyFont="1" applyBorder="1"/>
    <xf numFmtId="0" fontId="8" fillId="0" borderId="0" xfId="0" applyFont="1"/>
    <xf numFmtId="0" fontId="0" fillId="3" borderId="4" xfId="0" applyFill="1" applyBorder="1" applyAlignment="1">
      <alignment horizontal="center"/>
    </xf>
    <xf numFmtId="0" fontId="0" fillId="4" borderId="7" xfId="0" applyFill="1" applyBorder="1"/>
    <xf numFmtId="0" fontId="9" fillId="0" borderId="0" xfId="0" applyFont="1"/>
    <xf numFmtId="0" fontId="5" fillId="0" borderId="5" xfId="0" applyFont="1" applyBorder="1"/>
    <xf numFmtId="0" fontId="10" fillId="0" borderId="0" xfId="0" applyFont="1"/>
    <xf numFmtId="0" fontId="0" fillId="0" borderId="8" xfId="0" applyBorder="1"/>
    <xf numFmtId="0" fontId="0" fillId="0" borderId="5" xfId="0" applyBorder="1"/>
    <xf numFmtId="0" fontId="11" fillId="0" borderId="0" xfId="0" applyFont="1"/>
    <xf numFmtId="0" fontId="2" fillId="5" borderId="1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2" fontId="2" fillId="5" borderId="2" xfId="0" applyNumberFormat="1" applyFont="1" applyFill="1" applyBorder="1" applyAlignment="1">
      <alignment horizontal="center"/>
    </xf>
    <xf numFmtId="0" fontId="2" fillId="5" borderId="3" xfId="0" applyFont="1" applyFill="1" applyBorder="1"/>
    <xf numFmtId="164" fontId="3" fillId="6" borderId="5" xfId="0" applyNumberFormat="1" applyFont="1" applyFill="1" applyBorder="1" applyAlignment="1">
      <alignment horizontal="center" wrapText="1"/>
    </xf>
    <xf numFmtId="0" fontId="3" fillId="6" borderId="0" xfId="0" applyFont="1" applyFill="1" applyAlignment="1">
      <alignment horizontal="center"/>
    </xf>
    <xf numFmtId="164" fontId="2" fillId="6" borderId="0" xfId="0" applyNumberFormat="1" applyFont="1" applyFill="1" applyAlignment="1">
      <alignment horizontal="center"/>
    </xf>
    <xf numFmtId="0" fontId="2" fillId="6" borderId="0" xfId="0" applyFont="1" applyFill="1" applyAlignment="1">
      <alignment horizontal="center"/>
    </xf>
    <xf numFmtId="2" fontId="2" fillId="6" borderId="0" xfId="0" applyNumberFormat="1" applyFont="1" applyFill="1" applyAlignment="1">
      <alignment horizontal="center"/>
    </xf>
    <xf numFmtId="0" fontId="2" fillId="6" borderId="6" xfId="0" applyFont="1" applyFill="1" applyBorder="1" applyAlignment="1">
      <alignment horizontal="center" wrapText="1"/>
    </xf>
    <xf numFmtId="164" fontId="2" fillId="6" borderId="5" xfId="0" applyNumberFormat="1" applyFont="1" applyFill="1" applyBorder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3" fillId="6" borderId="0" xfId="0" applyFont="1" applyFill="1" applyAlignment="1">
      <alignment horizontal="center" wrapText="1"/>
    </xf>
    <xf numFmtId="1" fontId="12" fillId="0" borderId="5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165" fontId="13" fillId="0" borderId="0" xfId="0" applyNumberFormat="1" applyFont="1" applyAlignment="1">
      <alignment horizontal="center"/>
    </xf>
    <xf numFmtId="166" fontId="0" fillId="0" borderId="0" xfId="0" applyNumberFormat="1"/>
    <xf numFmtId="6" fontId="0" fillId="0" borderId="0" xfId="0" applyNumberFormat="1"/>
    <xf numFmtId="6" fontId="4" fillId="0" borderId="0" xfId="0" applyNumberFormat="1" applyFont="1"/>
    <xf numFmtId="165" fontId="14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5" fontId="14" fillId="0" borderId="6" xfId="0" applyNumberFormat="1" applyFont="1" applyBorder="1" applyAlignment="1">
      <alignment horizontal="center"/>
    </xf>
    <xf numFmtId="165" fontId="13" fillId="0" borderId="6" xfId="0" applyNumberFormat="1" applyFont="1" applyBorder="1" applyAlignment="1">
      <alignment horizontal="center"/>
    </xf>
    <xf numFmtId="9" fontId="0" fillId="0" borderId="0" xfId="1" applyFont="1"/>
    <xf numFmtId="4" fontId="13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165" fontId="16" fillId="0" borderId="10" xfId="0" applyNumberFormat="1" applyFont="1" applyBorder="1" applyAlignment="1">
      <alignment horizontal="center"/>
    </xf>
    <xf numFmtId="164" fontId="17" fillId="0" borderId="5" xfId="0" applyNumberFormat="1" applyFont="1" applyBorder="1" applyAlignment="1">
      <alignment horizontal="center"/>
    </xf>
    <xf numFmtId="164" fontId="17" fillId="0" borderId="0" xfId="0" applyNumberFormat="1" applyFont="1" applyAlignment="1">
      <alignment horizontal="left"/>
    </xf>
    <xf numFmtId="2" fontId="13" fillId="0" borderId="0" xfId="0" applyNumberFormat="1" applyFont="1" applyAlignment="1">
      <alignment horizontal="center"/>
    </xf>
    <xf numFmtId="0" fontId="13" fillId="0" borderId="6" xfId="0" applyFont="1" applyBorder="1"/>
    <xf numFmtId="164" fontId="3" fillId="5" borderId="11" xfId="0" applyNumberFormat="1" applyFont="1" applyFill="1" applyBorder="1"/>
    <xf numFmtId="0" fontId="3" fillId="5" borderId="12" xfId="0" applyFont="1" applyFill="1" applyBorder="1"/>
    <xf numFmtId="0" fontId="13" fillId="5" borderId="12" xfId="0" applyFont="1" applyFill="1" applyBorder="1" applyAlignment="1">
      <alignment horizontal="right"/>
    </xf>
    <xf numFmtId="2" fontId="13" fillId="5" borderId="12" xfId="0" applyNumberFormat="1" applyFont="1" applyFill="1" applyBorder="1" applyAlignment="1">
      <alignment horizontal="center"/>
    </xf>
    <xf numFmtId="0" fontId="13" fillId="5" borderId="12" xfId="0" applyFont="1" applyFill="1" applyBorder="1"/>
    <xf numFmtId="0" fontId="13" fillId="5" borderId="13" xfId="0" applyFont="1" applyFill="1" applyBorder="1"/>
    <xf numFmtId="164" fontId="3" fillId="0" borderId="5" xfId="0" applyNumberFormat="1" applyFont="1" applyBorder="1"/>
    <xf numFmtId="0" fontId="13" fillId="0" borderId="0" xfId="0" applyFont="1"/>
    <xf numFmtId="0" fontId="13" fillId="5" borderId="7" xfId="0" applyFont="1" applyFill="1" applyBorder="1"/>
    <xf numFmtId="0" fontId="3" fillId="0" borderId="5" xfId="0" applyFont="1" applyBorder="1"/>
    <xf numFmtId="0" fontId="18" fillId="0" borderId="0" xfId="0" applyFont="1" applyAlignment="1">
      <alignment horizontal="left"/>
    </xf>
    <xf numFmtId="0" fontId="18" fillId="0" borderId="5" xfId="0" applyFont="1" applyBorder="1" applyAlignment="1">
      <alignment horizontal="left"/>
    </xf>
    <xf numFmtId="167" fontId="5" fillId="4" borderId="8" xfId="0" applyNumberFormat="1" applyFont="1" applyFill="1" applyBorder="1"/>
    <xf numFmtId="0" fontId="3" fillId="0" borderId="0" xfId="0" applyFont="1" applyAlignment="1">
      <alignment horizontal="left"/>
    </xf>
    <xf numFmtId="168" fontId="5" fillId="0" borderId="0" xfId="0" applyNumberFormat="1" applyFont="1"/>
    <xf numFmtId="0" fontId="18" fillId="0" borderId="0" xfId="0" quotePrefix="1" applyFont="1" applyAlignment="1">
      <alignment horizontal="left"/>
    </xf>
    <xf numFmtId="1" fontId="3" fillId="0" borderId="4" xfId="0" applyNumberFormat="1" applyFont="1" applyBorder="1"/>
    <xf numFmtId="0" fontId="3" fillId="0" borderId="4" xfId="0" applyFont="1" applyBorder="1"/>
    <xf numFmtId="0" fontId="5" fillId="0" borderId="4" xfId="0" applyFont="1" applyBorder="1" applyAlignment="1">
      <alignment horizontal="center"/>
    </xf>
    <xf numFmtId="0" fontId="19" fillId="0" borderId="0" xfId="0" applyFont="1"/>
    <xf numFmtId="1" fontId="3" fillId="0" borderId="5" xfId="0" applyNumberFormat="1" applyFont="1" applyBorder="1"/>
    <xf numFmtId="0" fontId="20" fillId="0" borderId="5" xfId="0" applyFont="1" applyBorder="1"/>
    <xf numFmtId="0" fontId="0" fillId="0" borderId="6" xfId="0" applyBorder="1"/>
    <xf numFmtId="0" fontId="22" fillId="0" borderId="5" xfId="0" applyFont="1" applyBorder="1"/>
    <xf numFmtId="0" fontId="25" fillId="0" borderId="5" xfId="2" applyFont="1" applyBorder="1"/>
    <xf numFmtId="0" fontId="26" fillId="0" borderId="0" xfId="2" applyFont="1"/>
    <xf numFmtId="6" fontId="26" fillId="0" borderId="0" xfId="2" applyNumberFormat="1" applyFont="1"/>
    <xf numFmtId="8" fontId="26" fillId="0" borderId="0" xfId="2" applyNumberFormat="1" applyFont="1"/>
    <xf numFmtId="0" fontId="24" fillId="0" borderId="0" xfId="2"/>
    <xf numFmtId="0" fontId="24" fillId="0" borderId="0" xfId="2" applyAlignment="1">
      <alignment horizontal="center"/>
    </xf>
    <xf numFmtId="165" fontId="24" fillId="0" borderId="0" xfId="2" applyNumberFormat="1" applyAlignment="1">
      <alignment horizontal="left"/>
    </xf>
    <xf numFmtId="168" fontId="26" fillId="0" borderId="0" xfId="2" applyNumberFormat="1" applyFont="1"/>
    <xf numFmtId="0" fontId="24" fillId="0" borderId="5" xfId="2" applyBorder="1"/>
    <xf numFmtId="168" fontId="24" fillId="0" borderId="0" xfId="2" applyNumberForma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0" fillId="0" borderId="5" xfId="0" applyFont="1" applyBorder="1"/>
    <xf numFmtId="0" fontId="27" fillId="0" borderId="5" xfId="0" applyFont="1" applyBorder="1"/>
    <xf numFmtId="14" fontId="3" fillId="0" borderId="3" xfId="0" applyNumberFormat="1" applyFont="1" applyBorder="1"/>
    <xf numFmtId="165" fontId="28" fillId="5" borderId="12" xfId="0" applyNumberFormat="1" applyFont="1" applyFill="1" applyBorder="1" applyAlignment="1">
      <alignment horizontal="center"/>
    </xf>
    <xf numFmtId="165" fontId="28" fillId="5" borderId="14" xfId="0" applyNumberFormat="1" applyFont="1" applyFill="1" applyBorder="1" applyAlignment="1">
      <alignment horizontal="center"/>
    </xf>
    <xf numFmtId="166" fontId="29" fillId="0" borderId="6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3" fontId="14" fillId="0" borderId="9" xfId="0" applyNumberFormat="1" applyFont="1" applyBorder="1" applyAlignment="1">
      <alignment horizontal="center"/>
    </xf>
  </cellXfs>
  <cellStyles count="3">
    <cellStyle name="Normal" xfId="0" builtinId="0"/>
    <cellStyle name="Normal_Sheet1" xfId="2" xr:uid="{D256D400-3E12-4BC4-B64F-FD68DFB181E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257175</xdr:colOff>
      <xdr:row>2</xdr:row>
      <xdr:rowOff>152400</xdr:rowOff>
    </xdr:from>
    <xdr:to>
      <xdr:col>8</xdr:col>
      <xdr:colOff>636270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6C28CF-04E8-4F23-9653-B7D8AA7E3D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552450"/>
          <a:ext cx="1122045" cy="448945"/>
        </a:xfrm>
        <a:prstGeom prst="rect">
          <a:avLst/>
        </a:prstGeom>
      </xdr:spPr>
    </xdr:pic>
    <xdr:clientData/>
  </xdr:twoCellAnchor>
  <xdr:twoCellAnchor editAs="oneCell">
    <xdr:from>
      <xdr:col>3</xdr:col>
      <xdr:colOff>514350</xdr:colOff>
      <xdr:row>2</xdr:row>
      <xdr:rowOff>76200</xdr:rowOff>
    </xdr:from>
    <xdr:to>
      <xdr:col>6</xdr:col>
      <xdr:colOff>762000</xdr:colOff>
      <xdr:row>5</xdr:row>
      <xdr:rowOff>36195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FFBEC0-8A1A-427B-A3D2-BEBEE09551D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850" y="476250"/>
          <a:ext cx="2286000" cy="560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E6FA7-547A-4864-8579-0593D26E5BB3}">
  <sheetPr>
    <tabColor rgb="FFFF00FF"/>
    <pageSetUpPr fitToPage="1"/>
  </sheetPr>
  <dimension ref="A1:Z54"/>
  <sheetViews>
    <sheetView tabSelected="1" workbookViewId="0">
      <selection activeCell="A3" sqref="A3"/>
    </sheetView>
  </sheetViews>
  <sheetFormatPr defaultRowHeight="15" x14ac:dyDescent="0.2"/>
  <cols>
    <col min="1" max="1" width="16.109375" customWidth="1"/>
    <col min="2" max="2" width="8.33203125" customWidth="1"/>
    <col min="3" max="3" width="4.44140625" customWidth="1"/>
    <col min="5" max="5" width="10.6640625" customWidth="1"/>
    <col min="6" max="6" width="4.21875" customWidth="1"/>
    <col min="7" max="7" width="12.33203125" customWidth="1"/>
    <col min="8" max="8" width="8.6640625" customWidth="1"/>
    <col min="9" max="9" width="8.33203125" customWidth="1"/>
    <col min="10" max="10" width="2.77734375" customWidth="1"/>
    <col min="11" max="11" width="0" hidden="1" customWidth="1"/>
    <col min="12" max="12" width="9.88671875" hidden="1" customWidth="1"/>
    <col min="13" max="13" width="0" hidden="1" customWidth="1"/>
    <col min="14" max="14" width="9.44140625" hidden="1" customWidth="1"/>
    <col min="15" max="17" width="0" hidden="1" customWidth="1"/>
    <col min="25" max="25" width="12.77734375" customWidth="1"/>
  </cols>
  <sheetData>
    <row r="1" spans="1:26" ht="15.75" x14ac:dyDescent="0.25">
      <c r="A1" s="1" t="s">
        <v>0</v>
      </c>
      <c r="B1" s="2"/>
      <c r="C1" s="2"/>
      <c r="D1" s="2"/>
      <c r="E1" s="2" t="s">
        <v>1</v>
      </c>
      <c r="F1" s="2"/>
      <c r="G1" s="2"/>
      <c r="H1" s="3"/>
      <c r="I1" s="94">
        <v>44966</v>
      </c>
      <c r="K1" s="4" t="s">
        <v>2</v>
      </c>
      <c r="L1" s="4" t="s">
        <v>3</v>
      </c>
      <c r="M1" s="4" t="s">
        <v>4</v>
      </c>
      <c r="N1" s="4" t="s">
        <v>5</v>
      </c>
    </row>
    <row r="2" spans="1:26" ht="15.75" thickBot="1" x14ac:dyDescent="0.25">
      <c r="A2" s="5" t="s">
        <v>59</v>
      </c>
      <c r="B2" s="6"/>
      <c r="C2" s="6"/>
      <c r="D2" s="6"/>
      <c r="E2" s="7"/>
      <c r="F2" s="6"/>
      <c r="H2" s="6"/>
      <c r="I2" s="8"/>
      <c r="K2" s="9">
        <v>8.7179487179487175E-2</v>
      </c>
      <c r="L2" s="9">
        <v>0.38461538461538464</v>
      </c>
      <c r="M2" s="9">
        <v>0.42820512820512818</v>
      </c>
      <c r="N2" s="9">
        <v>0.1</v>
      </c>
    </row>
    <row r="3" spans="1:26" ht="15.75" thickBot="1" x14ac:dyDescent="0.25">
      <c r="A3" s="10"/>
      <c r="B3" s="6"/>
      <c r="C3" s="6"/>
      <c r="D3" s="6"/>
      <c r="E3" s="11"/>
      <c r="F3" s="6"/>
      <c r="G3" s="6"/>
      <c r="H3" s="6"/>
      <c r="I3" s="8"/>
      <c r="K3" s="12">
        <f>ROUND(K2*$O$3,0)</f>
        <v>4</v>
      </c>
      <c r="L3" s="12">
        <f>ROUND(L2*$O$3,0)</f>
        <v>18</v>
      </c>
      <c r="M3" s="12">
        <f t="shared" ref="M3:N3" si="0">ROUND(M2*$O$3,0)</f>
        <v>20</v>
      </c>
      <c r="N3" s="12">
        <f t="shared" si="0"/>
        <v>5</v>
      </c>
      <c r="O3" s="13">
        <v>46</v>
      </c>
      <c r="P3" t="s">
        <v>6</v>
      </c>
    </row>
    <row r="4" spans="1:26" ht="15.75" thickBot="1" x14ac:dyDescent="0.25">
      <c r="A4" s="14"/>
      <c r="B4" s="6"/>
      <c r="C4" s="6"/>
      <c r="D4" s="6"/>
      <c r="E4" s="6"/>
      <c r="F4" s="6"/>
      <c r="G4" s="6"/>
      <c r="H4" s="6"/>
      <c r="I4" s="8"/>
      <c r="O4">
        <f>SUM(K3:N3)</f>
        <v>47</v>
      </c>
    </row>
    <row r="5" spans="1:26" ht="15.75" thickBot="1" x14ac:dyDescent="0.25">
      <c r="A5" s="15" t="s">
        <v>7</v>
      </c>
      <c r="B5" s="16"/>
      <c r="D5" s="6"/>
      <c r="E5" s="6"/>
      <c r="F5" s="6"/>
      <c r="G5" s="6"/>
      <c r="H5" s="6"/>
      <c r="I5" s="8"/>
      <c r="O5" s="17">
        <f>O3-O4</f>
        <v>-1</v>
      </c>
      <c r="P5" t="s">
        <v>8</v>
      </c>
    </row>
    <row r="6" spans="1:26" ht="15.75" thickBot="1" x14ac:dyDescent="0.25">
      <c r="A6" s="18"/>
      <c r="B6" s="19"/>
      <c r="C6" s="19"/>
      <c r="D6" s="19"/>
      <c r="E6" s="19"/>
      <c r="F6" s="19"/>
      <c r="G6" s="19"/>
      <c r="H6" s="6"/>
      <c r="I6" s="8"/>
    </row>
    <row r="7" spans="1:26" x14ac:dyDescent="0.2">
      <c r="A7" s="20" t="s">
        <v>9</v>
      </c>
      <c r="B7" s="21"/>
      <c r="C7" s="22"/>
      <c r="D7" s="22"/>
      <c r="E7" s="21"/>
      <c r="F7" s="21"/>
      <c r="G7" s="21"/>
      <c r="H7" s="23"/>
      <c r="I7" s="24"/>
    </row>
    <row r="8" spans="1:26" ht="36" x14ac:dyDescent="0.2">
      <c r="A8" s="25"/>
      <c r="B8" s="26"/>
      <c r="C8" s="26"/>
      <c r="D8" s="27" t="s">
        <v>10</v>
      </c>
      <c r="E8" s="28" t="s">
        <v>11</v>
      </c>
      <c r="F8" s="28"/>
      <c r="G8" s="28" t="s">
        <v>12</v>
      </c>
      <c r="H8" s="29" t="s">
        <v>13</v>
      </c>
      <c r="I8" s="30" t="s">
        <v>14</v>
      </c>
    </row>
    <row r="9" spans="1:26" ht="24" x14ac:dyDescent="0.2">
      <c r="A9" s="31" t="s">
        <v>15</v>
      </c>
      <c r="B9" s="32" t="s">
        <v>16</v>
      </c>
      <c r="C9" s="32"/>
      <c r="D9" s="32" t="s">
        <v>17</v>
      </c>
      <c r="E9" s="32" t="s">
        <v>18</v>
      </c>
      <c r="F9" s="33"/>
      <c r="G9" s="32" t="s">
        <v>19</v>
      </c>
      <c r="H9" s="32" t="s">
        <v>20</v>
      </c>
      <c r="I9" s="30" t="s">
        <v>21</v>
      </c>
    </row>
    <row r="10" spans="1:26" ht="15.75" x14ac:dyDescent="0.25">
      <c r="A10" s="34">
        <v>1</v>
      </c>
      <c r="B10" s="35" t="s">
        <v>2</v>
      </c>
      <c r="C10" s="36"/>
      <c r="D10" s="37">
        <f>A10*D27</f>
        <v>1.5</v>
      </c>
      <c r="E10" s="38">
        <f>D10*B$25</f>
        <v>0.17130165816326534</v>
      </c>
      <c r="F10" s="35" t="s">
        <v>22</v>
      </c>
      <c r="G10" s="39">
        <f>IF(E17&gt;E24,B24,#REF!)</f>
        <v>5950</v>
      </c>
      <c r="H10" s="39">
        <f>E10*$G$10</f>
        <v>1019.2448660714288</v>
      </c>
      <c r="I10" s="97">
        <f t="shared" ref="I10:I15" si="1">H10/A10</f>
        <v>1019.2448660714288</v>
      </c>
      <c r="L10" s="40"/>
      <c r="V10" s="41"/>
      <c r="Y10" s="41"/>
      <c r="Z10" s="42"/>
    </row>
    <row r="11" spans="1:26" ht="15.75" x14ac:dyDescent="0.25">
      <c r="A11" s="34">
        <v>1</v>
      </c>
      <c r="B11" s="35" t="s">
        <v>23</v>
      </c>
      <c r="C11" s="36"/>
      <c r="D11" s="37">
        <f>A11*D28</f>
        <v>1.9</v>
      </c>
      <c r="E11" s="38">
        <f>D11*B$25</f>
        <v>0.21698210034013607</v>
      </c>
      <c r="F11" s="35" t="s">
        <v>22</v>
      </c>
      <c r="G11" s="39" t="s">
        <v>24</v>
      </c>
      <c r="H11" s="39">
        <f>E11*$G$10</f>
        <v>1291.0434970238096</v>
      </c>
      <c r="I11" s="97">
        <f t="shared" si="1"/>
        <v>1291.0434970238096</v>
      </c>
      <c r="V11" s="41"/>
      <c r="Y11" s="41"/>
      <c r="Z11" s="42"/>
    </row>
    <row r="12" spans="1:26" ht="15.75" x14ac:dyDescent="0.25">
      <c r="A12" s="34">
        <v>1</v>
      </c>
      <c r="B12" s="35" t="s">
        <v>25</v>
      </c>
      <c r="C12" s="36"/>
      <c r="D12" s="37">
        <f>A12*D29</f>
        <v>2.5</v>
      </c>
      <c r="E12" s="38">
        <f>D12*B$25</f>
        <v>0.28550276360544224</v>
      </c>
      <c r="F12" s="35" t="s">
        <v>22</v>
      </c>
      <c r="G12" s="39" t="s">
        <v>24</v>
      </c>
      <c r="H12" s="39">
        <f>E12*$G$10</f>
        <v>1698.7414434523814</v>
      </c>
      <c r="I12" s="97">
        <f t="shared" si="1"/>
        <v>1698.7414434523814</v>
      </c>
      <c r="V12" s="41"/>
      <c r="Y12" s="41"/>
      <c r="Z12" s="42"/>
    </row>
    <row r="13" spans="1:26" ht="15.75" x14ac:dyDescent="0.25">
      <c r="A13" s="34">
        <v>1</v>
      </c>
      <c r="B13" s="35" t="s">
        <v>26</v>
      </c>
      <c r="C13" s="36"/>
      <c r="D13" s="37">
        <f>A13*D30</f>
        <v>3</v>
      </c>
      <c r="E13" s="38">
        <f>D13*B$25</f>
        <v>0.34260331632653068</v>
      </c>
      <c r="F13" s="35" t="s">
        <v>22</v>
      </c>
      <c r="G13" s="39" t="s">
        <v>24</v>
      </c>
      <c r="H13" s="39">
        <f>E13*$G$10</f>
        <v>2038.4897321428575</v>
      </c>
      <c r="I13" s="97">
        <f t="shared" si="1"/>
        <v>2038.4897321428575</v>
      </c>
      <c r="V13" s="41"/>
      <c r="Y13" s="41"/>
      <c r="Z13" s="42"/>
    </row>
    <row r="14" spans="1:26" ht="15.75" x14ac:dyDescent="0.25">
      <c r="A14" s="34">
        <v>1</v>
      </c>
      <c r="B14" s="35" t="s">
        <v>27</v>
      </c>
      <c r="C14" s="36"/>
      <c r="D14" s="37">
        <f>A14*D31</f>
        <v>3</v>
      </c>
      <c r="E14" s="38">
        <f>D14*B$25</f>
        <v>0.34260331632653068</v>
      </c>
      <c r="F14" s="35" t="s">
        <v>22</v>
      </c>
      <c r="G14" s="39" t="s">
        <v>24</v>
      </c>
      <c r="H14" s="43">
        <f>E14*$G$10</f>
        <v>2038.4897321428575</v>
      </c>
      <c r="I14" s="97">
        <f t="shared" si="1"/>
        <v>2038.4897321428575</v>
      </c>
      <c r="V14" s="41"/>
      <c r="Y14" s="41"/>
      <c r="Z14" s="42"/>
    </row>
    <row r="15" spans="1:26" ht="15.75" x14ac:dyDescent="0.25">
      <c r="A15" s="34">
        <v>0</v>
      </c>
      <c r="B15" s="44" t="s">
        <v>28</v>
      </c>
      <c r="C15" s="36"/>
      <c r="D15" s="37"/>
      <c r="E15" s="38"/>
      <c r="F15" s="35"/>
      <c r="G15" s="39"/>
      <c r="H15" s="49"/>
      <c r="I15" s="45" t="e">
        <f t="shared" si="1"/>
        <v>#DIV/0!</v>
      </c>
      <c r="V15" s="41"/>
      <c r="Y15" s="41"/>
      <c r="Z15" s="42"/>
    </row>
    <row r="16" spans="1:26" ht="15.75" x14ac:dyDescent="0.25">
      <c r="A16" s="34"/>
      <c r="B16" s="35"/>
      <c r="C16" s="36"/>
      <c r="D16" s="37" t="s">
        <v>29</v>
      </c>
      <c r="E16" s="38"/>
      <c r="F16" s="35"/>
      <c r="G16" s="39"/>
      <c r="H16" s="39"/>
      <c r="I16" s="46"/>
      <c r="O16" s="47"/>
      <c r="V16" s="41"/>
      <c r="Y16" s="41"/>
      <c r="Z16" s="42"/>
    </row>
    <row r="17" spans="1:9" ht="15.75" thickBot="1" x14ac:dyDescent="0.25">
      <c r="A17" s="100">
        <f>SUM(A10:A15)</f>
        <v>5</v>
      </c>
      <c r="B17" s="48" t="s">
        <v>30</v>
      </c>
      <c r="C17" s="36"/>
      <c r="D17" s="98">
        <f>SUM(D10:D15)</f>
        <v>11.9</v>
      </c>
      <c r="E17" s="99">
        <f>SUM(E10:E14)</f>
        <v>1.3589931547619052</v>
      </c>
      <c r="F17" s="49" t="s">
        <v>22</v>
      </c>
      <c r="G17" s="49" t="s">
        <v>24</v>
      </c>
      <c r="H17" s="50">
        <f>SUM(H10:H16)</f>
        <v>8086.0092708333359</v>
      </c>
      <c r="I17" s="46"/>
    </row>
    <row r="18" spans="1:9" ht="15.75" thickTop="1" x14ac:dyDescent="0.2">
      <c r="A18" s="51"/>
      <c r="B18" s="36"/>
      <c r="C18" s="36"/>
      <c r="D18" s="52"/>
      <c r="E18" s="6"/>
      <c r="F18" s="35"/>
      <c r="G18" s="35"/>
      <c r="H18" s="53"/>
      <c r="I18" s="54"/>
    </row>
    <row r="19" spans="1:9" ht="15.75" thickBot="1" x14ac:dyDescent="0.25">
      <c r="A19" s="55"/>
      <c r="B19" s="56"/>
      <c r="C19" s="57" t="s">
        <v>31</v>
      </c>
      <c r="D19" s="58">
        <f>D17/A17</f>
        <v>2.38</v>
      </c>
      <c r="E19" s="59"/>
      <c r="F19" s="59" t="s">
        <v>32</v>
      </c>
      <c r="G19" s="59"/>
      <c r="H19" s="95">
        <f>H17/A17</f>
        <v>1617.2018541666671</v>
      </c>
      <c r="I19" s="60" t="s">
        <v>33</v>
      </c>
    </row>
    <row r="20" spans="1:9" ht="15.75" thickBot="1" x14ac:dyDescent="0.25">
      <c r="A20" s="61"/>
      <c r="B20" s="6"/>
      <c r="C20" s="6"/>
      <c r="D20" s="62"/>
      <c r="E20" s="62"/>
      <c r="F20" s="62"/>
      <c r="G20" s="62"/>
      <c r="H20" s="96">
        <f>H17/D17</f>
        <v>679.49657738095254</v>
      </c>
      <c r="I20" s="63" t="s">
        <v>34</v>
      </c>
    </row>
    <row r="21" spans="1:9" x14ac:dyDescent="0.2">
      <c r="A21" s="64"/>
      <c r="B21" s="6"/>
      <c r="C21" s="6"/>
      <c r="D21" s="6"/>
      <c r="E21" s="6"/>
      <c r="F21" s="6"/>
      <c r="G21" s="6"/>
      <c r="H21" s="6"/>
      <c r="I21" s="8"/>
    </row>
    <row r="22" spans="1:9" x14ac:dyDescent="0.2">
      <c r="A22" s="5" t="s">
        <v>35</v>
      </c>
      <c r="B22" s="6"/>
      <c r="C22" s="6"/>
      <c r="D22" s="6"/>
      <c r="E22" s="6"/>
      <c r="F22" s="6"/>
      <c r="G22" s="65" t="s">
        <v>36</v>
      </c>
      <c r="H22" s="6"/>
      <c r="I22" s="8"/>
    </row>
    <row r="23" spans="1:9" ht="15.75" thickBot="1" x14ac:dyDescent="0.25">
      <c r="A23" s="66" t="s">
        <v>37</v>
      </c>
      <c r="B23" s="6"/>
      <c r="C23" s="6"/>
      <c r="D23" s="6"/>
      <c r="E23" s="6"/>
      <c r="F23" s="6"/>
      <c r="G23" s="65" t="s">
        <v>38</v>
      </c>
      <c r="H23" s="6"/>
      <c r="I23" s="8"/>
    </row>
    <row r="24" spans="1:9" ht="15.75" thickBot="1" x14ac:dyDescent="0.25">
      <c r="A24" s="64" t="s">
        <v>39</v>
      </c>
      <c r="B24" s="67">
        <v>5950</v>
      </c>
      <c r="C24" s="6" t="s">
        <v>40</v>
      </c>
      <c r="D24" s="68"/>
      <c r="E24" s="7"/>
      <c r="F24" s="68"/>
      <c r="G24" s="65"/>
      <c r="H24" s="6"/>
      <c r="I24" s="8"/>
    </row>
    <row r="25" spans="1:9" x14ac:dyDescent="0.2">
      <c r="A25" s="64" t="s">
        <v>41</v>
      </c>
      <c r="B25" s="69">
        <f>G50</f>
        <v>0.11420110544217689</v>
      </c>
      <c r="C25" s="6" t="s">
        <v>42</v>
      </c>
      <c r="D25" s="6"/>
      <c r="E25" s="6"/>
      <c r="F25" s="6"/>
      <c r="G25" s="70"/>
      <c r="H25" s="6"/>
      <c r="I25" s="8"/>
    </row>
    <row r="26" spans="1:9" x14ac:dyDescent="0.2">
      <c r="A26" s="64" t="s">
        <v>43</v>
      </c>
      <c r="F26" s="6"/>
      <c r="G26" s="65"/>
      <c r="H26" s="6"/>
      <c r="I26" s="8"/>
    </row>
    <row r="27" spans="1:9" x14ac:dyDescent="0.2">
      <c r="A27" s="64"/>
      <c r="B27" s="71">
        <v>1</v>
      </c>
      <c r="C27" s="72" t="s">
        <v>44</v>
      </c>
      <c r="D27" s="73">
        <v>1.5</v>
      </c>
      <c r="E27" s="72" t="s">
        <v>45</v>
      </c>
      <c r="F27" s="6"/>
      <c r="G27" s="70"/>
      <c r="H27" s="6"/>
      <c r="I27" s="8"/>
    </row>
    <row r="28" spans="1:9" x14ac:dyDescent="0.2">
      <c r="A28" s="64"/>
      <c r="B28" s="71">
        <v>2</v>
      </c>
      <c r="C28" s="72" t="s">
        <v>44</v>
      </c>
      <c r="D28" s="73">
        <v>1.9</v>
      </c>
      <c r="E28" s="72" t="s">
        <v>45</v>
      </c>
      <c r="F28" s="6"/>
      <c r="H28" s="6"/>
      <c r="I28" s="8"/>
    </row>
    <row r="29" spans="1:9" x14ac:dyDescent="0.2">
      <c r="A29" s="64"/>
      <c r="B29" s="71">
        <v>3</v>
      </c>
      <c r="C29" s="72" t="s">
        <v>44</v>
      </c>
      <c r="D29" s="73">
        <v>2.5</v>
      </c>
      <c r="E29" s="72" t="s">
        <v>45</v>
      </c>
      <c r="F29" s="6"/>
      <c r="G29" s="74"/>
      <c r="H29" s="6"/>
      <c r="I29" s="8"/>
    </row>
    <row r="30" spans="1:9" x14ac:dyDescent="0.2">
      <c r="A30" s="75"/>
      <c r="B30" s="71">
        <v>4</v>
      </c>
      <c r="C30" s="72" t="s">
        <v>44</v>
      </c>
      <c r="D30" s="73">
        <v>3</v>
      </c>
      <c r="E30" s="72" t="s">
        <v>45</v>
      </c>
      <c r="F30" s="6"/>
      <c r="G30" s="6"/>
      <c r="H30" s="6"/>
      <c r="I30" s="8"/>
    </row>
    <row r="31" spans="1:9" x14ac:dyDescent="0.2">
      <c r="A31" s="64"/>
      <c r="B31" s="71">
        <v>5</v>
      </c>
      <c r="C31" s="72" t="s">
        <v>44</v>
      </c>
      <c r="D31" s="73">
        <v>3</v>
      </c>
      <c r="E31" s="72" t="s">
        <v>45</v>
      </c>
      <c r="F31" s="6"/>
      <c r="G31" s="6"/>
      <c r="H31" s="6"/>
      <c r="I31" s="8"/>
    </row>
    <row r="32" spans="1:9" x14ac:dyDescent="0.2">
      <c r="A32" s="76" t="s">
        <v>46</v>
      </c>
      <c r="I32" s="77"/>
    </row>
    <row r="33" spans="1:9" x14ac:dyDescent="0.2">
      <c r="A33" s="18"/>
      <c r="I33" s="77"/>
    </row>
    <row r="34" spans="1:9" x14ac:dyDescent="0.2">
      <c r="A34" s="64" t="s">
        <v>47</v>
      </c>
      <c r="I34" s="77"/>
    </row>
    <row r="35" spans="1:9" x14ac:dyDescent="0.2">
      <c r="A35" s="78" t="s">
        <v>48</v>
      </c>
      <c r="I35" s="77"/>
    </row>
    <row r="36" spans="1:9" x14ac:dyDescent="0.2">
      <c r="A36" s="78" t="s">
        <v>49</v>
      </c>
      <c r="I36" s="77"/>
    </row>
    <row r="37" spans="1:9" x14ac:dyDescent="0.2">
      <c r="A37" s="78" t="s">
        <v>50</v>
      </c>
      <c r="I37" s="77"/>
    </row>
    <row r="38" spans="1:9" x14ac:dyDescent="0.2">
      <c r="A38" s="78" t="s">
        <v>51</v>
      </c>
      <c r="I38" s="77"/>
    </row>
    <row r="39" spans="1:9" ht="8.25" customHeight="1" x14ac:dyDescent="0.2">
      <c r="A39" s="18"/>
      <c r="I39" s="77"/>
    </row>
    <row r="40" spans="1:9" x14ac:dyDescent="0.2">
      <c r="A40" s="79">
        <v>1600</v>
      </c>
      <c r="B40" s="80" t="s">
        <v>52</v>
      </c>
      <c r="C40" s="81"/>
      <c r="D40" s="82"/>
      <c r="E40" s="80"/>
      <c r="F40" s="80"/>
      <c r="G40" s="80"/>
      <c r="H40" s="80"/>
      <c r="I40" s="77"/>
    </row>
    <row r="41" spans="1:9" x14ac:dyDescent="0.2">
      <c r="A41" s="79"/>
      <c r="B41" s="80"/>
      <c r="C41" s="81"/>
      <c r="D41" s="82"/>
      <c r="E41" s="80"/>
      <c r="F41" s="80"/>
      <c r="G41" s="80"/>
      <c r="H41" s="80"/>
      <c r="I41" s="77"/>
    </row>
    <row r="42" spans="1:9" x14ac:dyDescent="0.2">
      <c r="A42" s="79">
        <v>1500</v>
      </c>
      <c r="B42" s="83" t="s">
        <v>53</v>
      </c>
      <c r="C42" s="84">
        <v>7</v>
      </c>
      <c r="D42" s="85" t="s">
        <v>54</v>
      </c>
      <c r="E42" s="83" t="s">
        <v>55</v>
      </c>
      <c r="F42" s="83">
        <f t="shared" ref="F42:F48" si="2">C42*A$40</f>
        <v>11200</v>
      </c>
      <c r="G42" s="86">
        <f>A42/F42</f>
        <v>0.13392857142857142</v>
      </c>
      <c r="H42" s="83" t="s">
        <v>56</v>
      </c>
      <c r="I42" s="77"/>
    </row>
    <row r="43" spans="1:9" x14ac:dyDescent="0.2">
      <c r="A43" s="79">
        <v>836</v>
      </c>
      <c r="B43" s="83" t="s">
        <v>53</v>
      </c>
      <c r="C43" s="84">
        <v>6</v>
      </c>
      <c r="D43" s="85" t="s">
        <v>54</v>
      </c>
      <c r="E43" s="83" t="s">
        <v>55</v>
      </c>
      <c r="F43" s="83">
        <f t="shared" si="2"/>
        <v>9600</v>
      </c>
      <c r="G43" s="86">
        <f t="shared" ref="G43:G48" si="3">A43/F43</f>
        <v>8.7083333333333332E-2</v>
      </c>
      <c r="H43" s="83" t="s">
        <v>56</v>
      </c>
      <c r="I43" s="77"/>
    </row>
    <row r="44" spans="1:9" x14ac:dyDescent="0.2">
      <c r="A44" s="79">
        <v>718</v>
      </c>
      <c r="B44" s="83" t="s">
        <v>53</v>
      </c>
      <c r="C44" s="84">
        <v>5</v>
      </c>
      <c r="D44" s="85" t="s">
        <v>54</v>
      </c>
      <c r="E44" s="83" t="s">
        <v>55</v>
      </c>
      <c r="F44" s="83">
        <f t="shared" si="2"/>
        <v>8000</v>
      </c>
      <c r="G44" s="86">
        <f t="shared" si="3"/>
        <v>8.9749999999999996E-2</v>
      </c>
      <c r="H44" s="83" t="s">
        <v>56</v>
      </c>
      <c r="I44" s="77"/>
    </row>
    <row r="45" spans="1:9" x14ac:dyDescent="0.2">
      <c r="A45" s="79">
        <v>646</v>
      </c>
      <c r="B45" s="83" t="s">
        <v>53</v>
      </c>
      <c r="C45" s="84">
        <v>4</v>
      </c>
      <c r="D45" s="85" t="s">
        <v>54</v>
      </c>
      <c r="E45" s="83" t="s">
        <v>55</v>
      </c>
      <c r="F45" s="83">
        <f t="shared" si="2"/>
        <v>6400</v>
      </c>
      <c r="G45" s="86">
        <f t="shared" si="3"/>
        <v>0.1009375</v>
      </c>
      <c r="H45" s="83" t="s">
        <v>56</v>
      </c>
      <c r="I45" s="77"/>
    </row>
    <row r="46" spans="1:9" x14ac:dyDescent="0.2">
      <c r="A46" s="79">
        <v>487</v>
      </c>
      <c r="B46" s="83" t="s">
        <v>53</v>
      </c>
      <c r="C46" s="84">
        <v>3</v>
      </c>
      <c r="D46" s="85" t="s">
        <v>54</v>
      </c>
      <c r="E46" s="83" t="s">
        <v>55</v>
      </c>
      <c r="F46" s="83">
        <f t="shared" si="2"/>
        <v>4800</v>
      </c>
      <c r="G46" s="86">
        <f t="shared" si="3"/>
        <v>0.10145833333333333</v>
      </c>
      <c r="H46" s="83" t="s">
        <v>56</v>
      </c>
      <c r="I46" s="77"/>
    </row>
    <row r="47" spans="1:9" x14ac:dyDescent="0.2">
      <c r="A47" s="79">
        <v>374</v>
      </c>
      <c r="B47" s="83" t="s">
        <v>53</v>
      </c>
      <c r="C47" s="84">
        <v>2</v>
      </c>
      <c r="D47" s="85" t="s">
        <v>54</v>
      </c>
      <c r="E47" s="83" t="s">
        <v>55</v>
      </c>
      <c r="F47" s="83">
        <f t="shared" si="2"/>
        <v>3200</v>
      </c>
      <c r="G47" s="86">
        <f t="shared" si="3"/>
        <v>0.11687500000000001</v>
      </c>
      <c r="H47" s="83" t="s">
        <v>56</v>
      </c>
      <c r="I47" s="77"/>
    </row>
    <row r="48" spans="1:9" x14ac:dyDescent="0.2">
      <c r="A48" s="79">
        <v>271</v>
      </c>
      <c r="B48" s="83" t="s">
        <v>53</v>
      </c>
      <c r="C48" s="84">
        <v>1</v>
      </c>
      <c r="D48" s="85" t="s">
        <v>54</v>
      </c>
      <c r="E48" s="83" t="s">
        <v>55</v>
      </c>
      <c r="F48" s="83">
        <f t="shared" si="2"/>
        <v>1600</v>
      </c>
      <c r="G48" s="86">
        <f t="shared" si="3"/>
        <v>0.169375</v>
      </c>
      <c r="H48" s="83" t="s">
        <v>56</v>
      </c>
      <c r="I48" s="77"/>
    </row>
    <row r="49" spans="1:9" ht="3.75" customHeight="1" x14ac:dyDescent="0.2">
      <c r="A49" s="87"/>
      <c r="B49" s="83"/>
      <c r="C49" s="83"/>
      <c r="D49" s="83"/>
      <c r="E49" s="83"/>
      <c r="F49" s="83"/>
      <c r="G49" s="88"/>
      <c r="H49" s="83"/>
      <c r="I49" s="77"/>
    </row>
    <row r="50" spans="1:9" x14ac:dyDescent="0.2">
      <c r="A50" s="87"/>
      <c r="B50" s="83"/>
      <c r="C50" s="83"/>
      <c r="D50" s="83"/>
      <c r="E50" s="84" t="s">
        <v>57</v>
      </c>
      <c r="F50" s="83"/>
      <c r="G50" s="86">
        <f>AVERAGE(G42:G48)</f>
        <v>0.11420110544217689</v>
      </c>
      <c r="H50" s="83" t="s">
        <v>56</v>
      </c>
      <c r="I50" s="77"/>
    </row>
    <row r="51" spans="1:9" ht="15.75" thickBot="1" x14ac:dyDescent="0.25">
      <c r="A51" s="89"/>
      <c r="B51" s="90"/>
      <c r="C51" s="90"/>
      <c r="D51" s="90"/>
      <c r="E51" s="90"/>
      <c r="F51" s="90"/>
      <c r="G51" s="90"/>
      <c r="H51" s="90"/>
      <c r="I51" s="91"/>
    </row>
    <row r="53" spans="1:9" x14ac:dyDescent="0.2">
      <c r="A53" s="92" t="s">
        <v>58</v>
      </c>
    </row>
    <row r="54" spans="1:9" x14ac:dyDescent="0.2">
      <c r="A54" s="93"/>
    </row>
  </sheetData>
  <pageMargins left="0.51181102362204722" right="0.11811023622047245" top="0.55118110236220474" bottom="0.35433070866141736" header="0.31496062992125984" footer="0.11811023622047245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Health Tariff</vt:lpstr>
      <vt:lpstr>'Health Tariff'!Print_Area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Clavell-Bate Simon (Sussex NHS Commissioners)</dc:creator>
  <cp:lastModifiedBy>Clavell-Bate Simon (Sussex NHS Commissioners)</cp:lastModifiedBy>
  <dcterms:created xsi:type="dcterms:W3CDTF">2022-12-12T15:23:27Z</dcterms:created>
  <dcterms:modified xsi:type="dcterms:W3CDTF">2023-02-10T16:18:19Z</dcterms:modified>
</cp:coreProperties>
</file>