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urrent clients\Haywards Heath\Phase 1 Town Masterplan Area\Sent to client 1st draft\"/>
    </mc:Choice>
  </mc:AlternateContent>
  <bookViews>
    <workbookView xWindow="0" yWindow="0" windowWidth="28800" windowHeight="11835"/>
  </bookViews>
  <sheets>
    <sheet name="Buses" sheetId="1" r:id="rId1"/>
    <sheet name="Train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D4" i="2" s="1"/>
  <c r="E4" i="2"/>
  <c r="F4" i="2"/>
  <c r="G4" i="2"/>
  <c r="H4" i="2"/>
  <c r="H7" i="2" s="1"/>
  <c r="I4" i="2"/>
  <c r="J4" i="2"/>
  <c r="J7" i="2" s="1"/>
  <c r="C5" i="2"/>
  <c r="D5" i="2" s="1"/>
  <c r="E5" i="2"/>
  <c r="F5" i="2"/>
  <c r="G5" i="2"/>
  <c r="H5" i="2"/>
  <c r="I5" i="2"/>
  <c r="J5" i="2"/>
  <c r="C6" i="2"/>
  <c r="D6" i="2" s="1"/>
  <c r="E6" i="2"/>
  <c r="F6" i="2"/>
  <c r="G6" i="2"/>
  <c r="H6" i="2"/>
  <c r="I6" i="2"/>
  <c r="J6" i="2"/>
  <c r="E7" i="2"/>
  <c r="F7" i="2"/>
  <c r="G7" i="2"/>
  <c r="I7" i="2"/>
  <c r="D6" i="1"/>
  <c r="E6" i="1" s="1"/>
  <c r="F6" i="1"/>
  <c r="G6" i="1"/>
  <c r="H6" i="1"/>
  <c r="I6" i="1"/>
  <c r="K6" i="1"/>
  <c r="K23" i="1" s="1"/>
  <c r="D7" i="1"/>
  <c r="E7" i="1"/>
  <c r="F7" i="1"/>
  <c r="G7" i="1"/>
  <c r="H7" i="1"/>
  <c r="I7" i="1"/>
  <c r="J7" i="1"/>
  <c r="K7" i="1"/>
  <c r="D8" i="1"/>
  <c r="E8" i="1"/>
  <c r="F8" i="1"/>
  <c r="G8" i="1"/>
  <c r="H8" i="1"/>
  <c r="I8" i="1"/>
  <c r="J8" i="1"/>
  <c r="K8" i="1"/>
  <c r="D9" i="1"/>
  <c r="E9" i="1"/>
  <c r="F9" i="1"/>
  <c r="G9" i="1"/>
  <c r="H9" i="1"/>
  <c r="I9" i="1"/>
  <c r="J9" i="1"/>
  <c r="K9" i="1"/>
  <c r="D10" i="1"/>
  <c r="E10" i="1"/>
  <c r="F10" i="1"/>
  <c r="G10" i="1"/>
  <c r="H10" i="1"/>
  <c r="I10" i="1"/>
  <c r="K10" i="1"/>
  <c r="D11" i="1"/>
  <c r="E11" i="1" s="1"/>
  <c r="F11" i="1"/>
  <c r="G11" i="1"/>
  <c r="H11" i="1"/>
  <c r="I11" i="1"/>
  <c r="J11" i="1"/>
  <c r="K11" i="1"/>
  <c r="D12" i="1"/>
  <c r="E12" i="1" s="1"/>
  <c r="F12" i="1"/>
  <c r="G12" i="1"/>
  <c r="H12" i="1"/>
  <c r="I12" i="1"/>
  <c r="K12" i="1"/>
  <c r="D13" i="1"/>
  <c r="E13" i="1" s="1"/>
  <c r="F13" i="1"/>
  <c r="G13" i="1"/>
  <c r="G23" i="1" s="1"/>
  <c r="H13" i="1"/>
  <c r="H23" i="1" s="1"/>
  <c r="I13" i="1"/>
  <c r="J13" i="1"/>
  <c r="K13" i="1"/>
  <c r="D14" i="1"/>
  <c r="E14" i="1"/>
  <c r="F14" i="1"/>
  <c r="G14" i="1"/>
  <c r="H14" i="1"/>
  <c r="I14" i="1"/>
  <c r="K14" i="1"/>
  <c r="D15" i="1"/>
  <c r="E15" i="1"/>
  <c r="F15" i="1"/>
  <c r="G15" i="1"/>
  <c r="H15" i="1"/>
  <c r="I15" i="1"/>
  <c r="I23" i="1" s="1"/>
  <c r="K15" i="1"/>
  <c r="D16" i="1"/>
  <c r="E16" i="1" s="1"/>
  <c r="F16" i="1"/>
  <c r="G16" i="1"/>
  <c r="H16" i="1"/>
  <c r="I16" i="1"/>
  <c r="J16" i="1"/>
  <c r="J23" i="1" s="1"/>
  <c r="K16" i="1"/>
  <c r="D17" i="1"/>
  <c r="E17" i="1" s="1"/>
  <c r="F17" i="1"/>
  <c r="G17" i="1"/>
  <c r="H17" i="1"/>
  <c r="I17" i="1"/>
  <c r="J17" i="1"/>
  <c r="K17" i="1"/>
  <c r="D18" i="1"/>
  <c r="E18" i="1" s="1"/>
  <c r="F18" i="1"/>
  <c r="G18" i="1"/>
  <c r="H18" i="1"/>
  <c r="I18" i="1"/>
  <c r="J18" i="1"/>
  <c r="K18" i="1"/>
  <c r="D19" i="1"/>
  <c r="E19" i="1" s="1"/>
  <c r="F19" i="1"/>
  <c r="G19" i="1"/>
  <c r="H19" i="1"/>
  <c r="I19" i="1"/>
  <c r="K19" i="1"/>
  <c r="D20" i="1"/>
  <c r="E20" i="1"/>
  <c r="F20" i="1"/>
  <c r="G20" i="1"/>
  <c r="H20" i="1"/>
  <c r="I20" i="1"/>
  <c r="K20" i="1"/>
  <c r="D21" i="1"/>
  <c r="E21" i="1" s="1"/>
  <c r="F21" i="1"/>
  <c r="G21" i="1"/>
  <c r="H21" i="1"/>
  <c r="I21" i="1"/>
  <c r="K21" i="1"/>
  <c r="D22" i="1"/>
  <c r="E22" i="1" s="1"/>
  <c r="F22" i="1"/>
  <c r="G22" i="1"/>
  <c r="H22" i="1"/>
  <c r="I22" i="1"/>
  <c r="K22" i="1"/>
  <c r="F23" i="1"/>
  <c r="E23" i="1" l="1"/>
  <c r="D7" i="2"/>
</calcChain>
</file>

<file path=xl/comments1.xml><?xml version="1.0" encoding="utf-8"?>
<comments xmlns="http://schemas.openxmlformats.org/spreadsheetml/2006/main">
  <authors>
    <author>Rukhsar Hussain</author>
    <author>Sarah Davies</author>
  </authors>
  <commentList>
    <comment ref="E5" authorId="0" shapeId="0">
      <text>
        <r>
          <rPr>
            <b/>
            <sz val="9"/>
            <color indexed="81"/>
            <rFont val="Tahoma"/>
            <family val="2"/>
          </rPr>
          <t xml:space="preserve">average x2 x12 
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 xml:space="preserve">add up total from bus timetable one way and x2
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 xml:space="preserve">add up total from bus timetable one way and x2
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 xml:space="preserve">add up total from bus timetable one way and x2
</t>
        </r>
      </text>
    </comment>
    <comment ref="J6" authorId="1" shapeId="0">
      <text>
        <r>
          <rPr>
            <b/>
            <sz val="9"/>
            <color indexed="81"/>
            <rFont val="Tahoma"/>
            <family val="2"/>
          </rPr>
          <t>No service</t>
        </r>
      </text>
    </comment>
    <comment ref="K6" authorId="1" shapeId="0">
      <text>
        <r>
          <rPr>
            <b/>
            <sz val="9"/>
            <color indexed="81"/>
            <rFont val="Tahoma"/>
            <family val="2"/>
          </rPr>
          <t>No service</t>
        </r>
      </text>
    </comment>
    <comment ref="K7" authorId="1" shapeId="0">
      <text>
        <r>
          <rPr>
            <b/>
            <sz val="9"/>
            <color indexed="81"/>
            <rFont val="Tahoma"/>
            <family val="2"/>
          </rPr>
          <t>No service</t>
        </r>
      </text>
    </comment>
    <comment ref="K8" authorId="1" shapeId="0">
      <text>
        <r>
          <rPr>
            <b/>
            <sz val="9"/>
            <color indexed="81"/>
            <rFont val="Tahoma"/>
            <family val="2"/>
          </rPr>
          <t>No service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</rPr>
          <t>No service</t>
        </r>
      </text>
    </comment>
    <comment ref="K11" authorId="1" shapeId="0">
      <text>
        <r>
          <rPr>
            <b/>
            <sz val="9"/>
            <color indexed="81"/>
            <rFont val="Tahoma"/>
            <family val="2"/>
          </rPr>
          <t>No service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No service</t>
        </r>
      </text>
    </comment>
    <comment ref="K12" authorId="1" shapeId="0">
      <text>
        <r>
          <rPr>
            <b/>
            <sz val="9"/>
            <color indexed="81"/>
            <rFont val="Tahoma"/>
            <family val="2"/>
          </rPr>
          <t>No service</t>
        </r>
      </text>
    </comment>
    <comment ref="K13" authorId="1" shapeId="0">
      <text>
        <r>
          <rPr>
            <b/>
            <sz val="9"/>
            <color indexed="81"/>
            <rFont val="Tahoma"/>
            <family val="2"/>
          </rPr>
          <t>No service</t>
        </r>
      </text>
    </comment>
    <comment ref="J14" authorId="1" shapeId="0">
      <text>
        <r>
          <rPr>
            <b/>
            <sz val="9"/>
            <color indexed="81"/>
            <rFont val="Tahoma"/>
            <family val="2"/>
          </rPr>
          <t>No service</t>
        </r>
      </text>
    </comment>
    <comment ref="K14" authorId="1" shapeId="0">
      <text>
        <r>
          <rPr>
            <b/>
            <sz val="9"/>
            <color indexed="81"/>
            <rFont val="Tahoma"/>
            <family val="2"/>
          </rPr>
          <t>No service</t>
        </r>
      </text>
    </comment>
    <comment ref="J15" authorId="1" shapeId="0">
      <text>
        <r>
          <rPr>
            <b/>
            <sz val="9"/>
            <color indexed="81"/>
            <rFont val="Tahoma"/>
            <family val="2"/>
          </rPr>
          <t>No service</t>
        </r>
      </text>
    </comment>
    <comment ref="K15" authorId="1" shapeId="0">
      <text>
        <r>
          <rPr>
            <b/>
            <sz val="9"/>
            <color indexed="81"/>
            <rFont val="Tahoma"/>
            <family val="2"/>
          </rPr>
          <t>No service</t>
        </r>
      </text>
    </comment>
    <comment ref="K18" authorId="1" shapeId="0">
      <text>
        <r>
          <rPr>
            <b/>
            <sz val="9"/>
            <color indexed="81"/>
            <rFont val="Tahoma"/>
            <family val="2"/>
          </rPr>
          <t>No service</t>
        </r>
      </text>
    </comment>
    <comment ref="J19" authorId="1" shapeId="0">
      <text>
        <r>
          <rPr>
            <b/>
            <sz val="9"/>
            <color indexed="81"/>
            <rFont val="Tahoma"/>
            <family val="2"/>
          </rPr>
          <t>No service</t>
        </r>
      </text>
    </comment>
    <comment ref="K19" authorId="1" shapeId="0">
      <text>
        <r>
          <rPr>
            <b/>
            <sz val="9"/>
            <color indexed="81"/>
            <rFont val="Tahoma"/>
            <family val="2"/>
          </rPr>
          <t>No service</t>
        </r>
      </text>
    </comment>
    <comment ref="J20" authorId="1" shapeId="0">
      <text>
        <r>
          <rPr>
            <b/>
            <sz val="9"/>
            <color indexed="81"/>
            <rFont val="Tahoma"/>
            <family val="2"/>
          </rPr>
          <t>No service</t>
        </r>
      </text>
    </comment>
    <comment ref="K20" authorId="1" shapeId="0">
      <text>
        <r>
          <rPr>
            <b/>
            <sz val="9"/>
            <color indexed="81"/>
            <rFont val="Tahoma"/>
            <family val="2"/>
          </rPr>
          <t>No service</t>
        </r>
      </text>
    </comment>
    <comment ref="J21" authorId="1" shapeId="0">
      <text>
        <r>
          <rPr>
            <b/>
            <sz val="9"/>
            <color indexed="81"/>
            <rFont val="Tahoma"/>
            <family val="2"/>
          </rPr>
          <t>No service</t>
        </r>
      </text>
    </comment>
    <comment ref="K21" authorId="1" shapeId="0">
      <text>
        <r>
          <rPr>
            <b/>
            <sz val="9"/>
            <color indexed="81"/>
            <rFont val="Tahoma"/>
            <family val="2"/>
          </rPr>
          <t>No service</t>
        </r>
      </text>
    </comment>
    <comment ref="J22" authorId="1" shapeId="0">
      <text>
        <r>
          <rPr>
            <b/>
            <sz val="9"/>
            <color indexed="81"/>
            <rFont val="Tahoma"/>
            <family val="2"/>
          </rPr>
          <t>No service</t>
        </r>
      </text>
    </comment>
    <comment ref="K22" authorId="1" shapeId="0">
      <text>
        <r>
          <rPr>
            <b/>
            <sz val="9"/>
            <color indexed="81"/>
            <rFont val="Tahoma"/>
            <family val="2"/>
          </rPr>
          <t>No service</t>
        </r>
      </text>
    </comment>
  </commentList>
</comments>
</file>

<file path=xl/comments2.xml><?xml version="1.0" encoding="utf-8"?>
<comments xmlns="http://schemas.openxmlformats.org/spreadsheetml/2006/main">
  <authors>
    <author>Rukhsar Hussain</author>
    <author>Sarah Davies</author>
  </authors>
  <commentList>
    <comment ref="D3" authorId="0" shapeId="0">
      <text>
        <r>
          <rPr>
            <b/>
            <sz val="9"/>
            <color indexed="81"/>
            <rFont val="Tahoma"/>
            <family val="2"/>
          </rPr>
          <t xml:space="preserve">average x2 x12 
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 xml:space="preserve">add up total from bus timetable one way and x2
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</rPr>
          <t xml:space="preserve">add up total from bus timetable one way and x2
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</rPr>
          <t xml:space="preserve">add up total from bus timetable one way and x2
</t>
        </r>
      </text>
    </comment>
    <comment ref="J6" authorId="1" shapeId="0">
      <text>
        <r>
          <rPr>
            <sz val="9"/>
            <color indexed="81"/>
            <rFont val="Tahoma"/>
            <family val="2"/>
          </rPr>
          <t>No services</t>
        </r>
      </text>
    </comment>
  </commentList>
</comments>
</file>

<file path=xl/sharedStrings.xml><?xml version="1.0" encoding="utf-8"?>
<sst xmlns="http://schemas.openxmlformats.org/spreadsheetml/2006/main" count="742" uniqueCount="90">
  <si>
    <t>irregular routes</t>
  </si>
  <si>
    <t>regular routes</t>
  </si>
  <si>
    <t>bus routes in total</t>
  </si>
  <si>
    <t>12midnight</t>
  </si>
  <si>
    <t>11pm</t>
  </si>
  <si>
    <t>10pm</t>
  </si>
  <si>
    <t>Individual route columns show data for one direction (exlcuding school buses) - data is multiplied in main table to reflect both directions (excluding school buses)</t>
  </si>
  <si>
    <t>9pm</t>
  </si>
  <si>
    <t>8pm</t>
  </si>
  <si>
    <t>Totals:</t>
  </si>
  <si>
    <t>7pm</t>
  </si>
  <si>
    <t>School bus (1 AM + 1 PM)</t>
  </si>
  <si>
    <t>Haywards Heath - Cuckfield - St Paul's Catholic College</t>
  </si>
  <si>
    <t>STP2</t>
  </si>
  <si>
    <t>6pm</t>
  </si>
  <si>
    <t>Haywards Heath - St Paul's Catholic College</t>
  </si>
  <si>
    <t>STP1</t>
  </si>
  <si>
    <t>5pm</t>
  </si>
  <si>
    <t>Haywards Heath - Cowfold - Horsham Schools - Crawley Schools</t>
  </si>
  <si>
    <t>4pm</t>
  </si>
  <si>
    <t>Haywards Heath - Warden Park School</t>
  </si>
  <si>
    <t>3pm</t>
  </si>
  <si>
    <t>Standard bus</t>
  </si>
  <si>
    <t>Crawley - Haywards Heath - Burgess Hill - Brighton</t>
  </si>
  <si>
    <t>2pm</t>
  </si>
  <si>
    <t>Brighton - Burgess Hill - Haywards Heath - Crawley</t>
  </si>
  <si>
    <t>1pm</t>
  </si>
  <si>
    <t>East Grinstead - Haywards Heath - Burgess Hill - Brighton</t>
  </si>
  <si>
    <t>12noon</t>
  </si>
  <si>
    <t>Lewes - Offham - Plumpton - Haywards Heath</t>
  </si>
  <si>
    <t>11am</t>
  </si>
  <si>
    <t>Only runs in 1 way AM &amp; 2 ways PM</t>
  </si>
  <si>
    <t>Horsham - Haywards Heath</t>
  </si>
  <si>
    <t>10am</t>
  </si>
  <si>
    <t>Haywards Heath Station - Ardingly Showground</t>
  </si>
  <si>
    <t>9am</t>
  </si>
  <si>
    <t>Crawley - Cuckfield - Haywards Heath - Franklands</t>
  </si>
  <si>
    <t>8am</t>
  </si>
  <si>
    <t>Haywards Heath - Bolnore Village - Haywards Heath</t>
  </si>
  <si>
    <t>7am</t>
  </si>
  <si>
    <t>33A - Burgess Hill - Haywards Heath - Warden Park School</t>
  </si>
  <si>
    <t>33A</t>
  </si>
  <si>
    <t>6am</t>
  </si>
  <si>
    <t>Hurstpierpoint - Burgess Hill - Haywards Heath</t>
  </si>
  <si>
    <t>5am</t>
  </si>
  <si>
    <t>Lindfield - Haywards Heath - Uckfield</t>
  </si>
  <si>
    <t>4am</t>
  </si>
  <si>
    <t>Only runs one way, ciruclar</t>
  </si>
  <si>
    <t>Haywards Heath - Lindfield Circular</t>
  </si>
  <si>
    <t>3am</t>
  </si>
  <si>
    <t>Only runs on Fridays, runs one way</t>
  </si>
  <si>
    <t>Slaugham - Haywards Heath</t>
  </si>
  <si>
    <t>2am</t>
  </si>
  <si>
    <t>full 24hrs</t>
  </si>
  <si>
    <t>19:00 - 00:00</t>
  </si>
  <si>
    <t>13:00 - 18:00</t>
  </si>
  <si>
    <t>07:00 - 12:00</t>
  </si>
  <si>
    <t>01:00 - 06:00</t>
  </si>
  <si>
    <t>00:00-24:00</t>
  </si>
  <si>
    <t>Number per hour</t>
  </si>
  <si>
    <t>1am</t>
  </si>
  <si>
    <t>Notes</t>
  </si>
  <si>
    <t>Sunday              (both directions)</t>
  </si>
  <si>
    <t>Saturday           (both directions)</t>
  </si>
  <si>
    <t>Weekday breakdown (both directions)</t>
  </si>
  <si>
    <t>Weekday</t>
  </si>
  <si>
    <t>Average</t>
  </si>
  <si>
    <t xml:space="preserve">Route (A to B) </t>
  </si>
  <si>
    <t>#</t>
  </si>
  <si>
    <t xml:space="preserve">Haywards Heath - Master Plan </t>
  </si>
  <si>
    <t xml:space="preserve">Bus Availability </t>
  </si>
  <si>
    <t>Individual route columns show data for one direction - data is multiplied in main table to reflect both directions</t>
  </si>
  <si>
    <t>No service on Sundays</t>
  </si>
  <si>
    <t>Brighton - Cambridge (via London St Pancras)</t>
  </si>
  <si>
    <t>Thameslink</t>
  </si>
  <si>
    <t>Standard</t>
  </si>
  <si>
    <t>Brighton - London Victoria</t>
  </si>
  <si>
    <t>Southern</t>
  </si>
  <si>
    <t>Brighton - Bedford (via London St Pancras)</t>
  </si>
  <si>
    <t>Sun</t>
  </si>
  <si>
    <t>Sat</t>
  </si>
  <si>
    <t>Haywards Heath Town Masterplan - trains</t>
  </si>
  <si>
    <t>Operator</t>
  </si>
  <si>
    <t>Train operator</t>
  </si>
  <si>
    <t>Handcross District Community Bus</t>
  </si>
  <si>
    <t>Compass Travel</t>
  </si>
  <si>
    <t>MetroBus</t>
  </si>
  <si>
    <t xml:space="preserve">The Sussex Bus </t>
  </si>
  <si>
    <t>Sussex Coaches</t>
  </si>
  <si>
    <t>Heritage Travel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</si>
</sst>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3FF53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CFAFE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2" fillId="2" borderId="7" xfId="0" applyFont="1" applyFill="1" applyBorder="1"/>
    <xf numFmtId="0" fontId="2" fillId="2" borderId="2" xfId="0" applyFont="1" applyFill="1" applyBorder="1"/>
    <xf numFmtId="0" fontId="0" fillId="0" borderId="0" xfId="0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11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0" fillId="4" borderId="14" xfId="0" applyFont="1" applyFill="1" applyBorder="1"/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1" fontId="5" fillId="4" borderId="14" xfId="0" applyNumberFormat="1" applyFont="1" applyFill="1" applyBorder="1" applyAlignment="1">
      <alignment horizontal="center"/>
    </xf>
    <xf numFmtId="0" fontId="0" fillId="4" borderId="3" xfId="0" applyFill="1" applyBorder="1"/>
    <xf numFmtId="0" fontId="0" fillId="6" borderId="4" xfId="0" applyFill="1" applyBorder="1" applyAlignment="1">
      <alignment horizontal="right"/>
    </xf>
    <xf numFmtId="0" fontId="0" fillId="7" borderId="16" xfId="0" applyFont="1" applyFill="1" applyBorder="1"/>
    <xf numFmtId="0" fontId="5" fillId="7" borderId="5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1" fontId="5" fillId="7" borderId="16" xfId="0" applyNumberFormat="1" applyFont="1" applyFill="1" applyBorder="1" applyAlignment="1">
      <alignment horizontal="center"/>
    </xf>
    <xf numFmtId="0" fontId="5" fillId="7" borderId="5" xfId="0" applyFont="1" applyFill="1" applyBorder="1" applyAlignment="1"/>
    <xf numFmtId="0" fontId="5" fillId="7" borderId="6" xfId="0" applyFont="1" applyFill="1" applyBorder="1" applyAlignment="1">
      <alignment horizontal="right"/>
    </xf>
    <xf numFmtId="0" fontId="0" fillId="8" borderId="16" xfId="0" applyFont="1" applyFill="1" applyBorder="1"/>
    <xf numFmtId="0" fontId="5" fillId="8" borderId="5" xfId="0" applyFont="1" applyFill="1" applyBorder="1" applyAlignment="1">
      <alignment horizontal="center"/>
    </xf>
    <xf numFmtId="0" fontId="5" fillId="8" borderId="6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/>
    </xf>
    <xf numFmtId="1" fontId="5" fillId="8" borderId="16" xfId="0" applyNumberFormat="1" applyFont="1" applyFill="1" applyBorder="1" applyAlignment="1">
      <alignment horizontal="center"/>
    </xf>
    <xf numFmtId="0" fontId="5" fillId="8" borderId="5" xfId="0" applyFont="1" applyFill="1" applyBorder="1"/>
    <xf numFmtId="0" fontId="5" fillId="8" borderId="6" xfId="0" applyFont="1" applyFill="1" applyBorder="1" applyAlignment="1">
      <alignment horizontal="right"/>
    </xf>
    <xf numFmtId="0" fontId="0" fillId="9" borderId="16" xfId="0" applyFont="1" applyFill="1" applyBorder="1"/>
    <xf numFmtId="0" fontId="5" fillId="9" borderId="5" xfId="0" applyFont="1" applyFill="1" applyBorder="1" applyAlignment="1">
      <alignment horizontal="center"/>
    </xf>
    <xf numFmtId="0" fontId="5" fillId="9" borderId="6" xfId="0" applyFont="1" applyFill="1" applyBorder="1" applyAlignment="1">
      <alignment horizontal="center"/>
    </xf>
    <xf numFmtId="0" fontId="5" fillId="9" borderId="0" xfId="0" applyFont="1" applyFill="1" applyBorder="1" applyAlignment="1">
      <alignment horizontal="center"/>
    </xf>
    <xf numFmtId="1" fontId="5" fillId="9" borderId="16" xfId="0" applyNumberFormat="1" applyFont="1" applyFill="1" applyBorder="1" applyAlignment="1">
      <alignment horizontal="center"/>
    </xf>
    <xf numFmtId="0" fontId="5" fillId="9" borderId="5" xfId="0" applyFont="1" applyFill="1" applyBorder="1"/>
    <xf numFmtId="0" fontId="5" fillId="9" borderId="6" xfId="0" applyFont="1" applyFill="1" applyBorder="1" applyAlignment="1">
      <alignment horizontal="right"/>
    </xf>
    <xf numFmtId="0" fontId="0" fillId="10" borderId="16" xfId="0" applyFont="1" applyFill="1" applyBorder="1"/>
    <xf numFmtId="0" fontId="5" fillId="10" borderId="5" xfId="0" applyFont="1" applyFill="1" applyBorder="1" applyAlignment="1">
      <alignment horizontal="center"/>
    </xf>
    <xf numFmtId="0" fontId="5" fillId="10" borderId="6" xfId="0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/>
    </xf>
    <xf numFmtId="1" fontId="5" fillId="10" borderId="16" xfId="0" applyNumberFormat="1" applyFont="1" applyFill="1" applyBorder="1" applyAlignment="1">
      <alignment horizontal="center"/>
    </xf>
    <xf numFmtId="0" fontId="5" fillId="10" borderId="5" xfId="0" applyFont="1" applyFill="1" applyBorder="1"/>
    <xf numFmtId="0" fontId="0" fillId="10" borderId="6" xfId="0" applyFill="1" applyBorder="1" applyAlignment="1">
      <alignment horizontal="right"/>
    </xf>
    <xf numFmtId="0" fontId="0" fillId="11" borderId="16" xfId="0" applyFont="1" applyFill="1" applyBorder="1"/>
    <xf numFmtId="0" fontId="5" fillId="11" borderId="5" xfId="0" applyFont="1" applyFill="1" applyBorder="1" applyAlignment="1">
      <alignment horizontal="center"/>
    </xf>
    <xf numFmtId="0" fontId="5" fillId="11" borderId="6" xfId="0" applyFont="1" applyFill="1" applyBorder="1" applyAlignment="1">
      <alignment horizontal="center"/>
    </xf>
    <xf numFmtId="0" fontId="5" fillId="11" borderId="0" xfId="0" applyFont="1" applyFill="1" applyBorder="1" applyAlignment="1">
      <alignment horizontal="center"/>
    </xf>
    <xf numFmtId="0" fontId="5" fillId="11" borderId="16" xfId="0" applyFont="1" applyFill="1" applyBorder="1" applyAlignment="1">
      <alignment horizontal="center"/>
    </xf>
    <xf numFmtId="1" fontId="5" fillId="11" borderId="16" xfId="0" applyNumberFormat="1" applyFont="1" applyFill="1" applyBorder="1" applyAlignment="1">
      <alignment horizontal="center"/>
    </xf>
    <xf numFmtId="0" fontId="5" fillId="11" borderId="5" xfId="0" applyFont="1" applyFill="1" applyBorder="1"/>
    <xf numFmtId="0" fontId="5" fillId="11" borderId="6" xfId="0" applyFont="1" applyFill="1" applyBorder="1"/>
    <xf numFmtId="0" fontId="0" fillId="12" borderId="16" xfId="0" applyFont="1" applyFill="1" applyBorder="1"/>
    <xf numFmtId="0" fontId="5" fillId="12" borderId="5" xfId="0" applyFont="1" applyFill="1" applyBorder="1" applyAlignment="1">
      <alignment horizontal="center"/>
    </xf>
    <xf numFmtId="0" fontId="5" fillId="12" borderId="6" xfId="0" applyFont="1" applyFill="1" applyBorder="1" applyAlignment="1">
      <alignment horizontal="center"/>
    </xf>
    <xf numFmtId="0" fontId="5" fillId="12" borderId="0" xfId="0" applyFont="1" applyFill="1" applyBorder="1" applyAlignment="1">
      <alignment horizontal="center"/>
    </xf>
    <xf numFmtId="0" fontId="5" fillId="12" borderId="16" xfId="0" applyFont="1" applyFill="1" applyBorder="1" applyAlignment="1">
      <alignment horizontal="center"/>
    </xf>
    <xf numFmtId="1" fontId="5" fillId="12" borderId="16" xfId="0" applyNumberFormat="1" applyFont="1" applyFill="1" applyBorder="1" applyAlignment="1">
      <alignment horizontal="center"/>
    </xf>
    <xf numFmtId="0" fontId="0" fillId="12" borderId="5" xfId="0" applyFill="1" applyBorder="1"/>
    <xf numFmtId="0" fontId="0" fillId="12" borderId="6" xfId="0" applyFill="1" applyBorder="1"/>
    <xf numFmtId="0" fontId="5" fillId="13" borderId="16" xfId="0" applyFont="1" applyFill="1" applyBorder="1"/>
    <xf numFmtId="0" fontId="5" fillId="13" borderId="5" xfId="0" applyFont="1" applyFill="1" applyBorder="1" applyAlignment="1">
      <alignment horizontal="center"/>
    </xf>
    <xf numFmtId="0" fontId="5" fillId="13" borderId="6" xfId="0" applyFont="1" applyFill="1" applyBorder="1" applyAlignment="1">
      <alignment horizontal="center"/>
    </xf>
    <xf numFmtId="0" fontId="5" fillId="13" borderId="0" xfId="0" applyFont="1" applyFill="1" applyBorder="1" applyAlignment="1">
      <alignment horizontal="center"/>
    </xf>
    <xf numFmtId="0" fontId="5" fillId="13" borderId="16" xfId="0" applyFont="1" applyFill="1" applyBorder="1" applyAlignment="1">
      <alignment horizontal="center"/>
    </xf>
    <xf numFmtId="1" fontId="5" fillId="13" borderId="16" xfId="0" applyNumberFormat="1" applyFont="1" applyFill="1" applyBorder="1" applyAlignment="1">
      <alignment horizontal="center"/>
    </xf>
    <xf numFmtId="0" fontId="0" fillId="13" borderId="5" xfId="0" applyFill="1" applyBorder="1"/>
    <xf numFmtId="0" fontId="0" fillId="13" borderId="6" xfId="0" applyFill="1" applyBorder="1" applyAlignment="1">
      <alignment horizontal="right"/>
    </xf>
    <xf numFmtId="0" fontId="0" fillId="6" borderId="16" xfId="0" applyFont="1" applyFill="1" applyBorder="1"/>
    <xf numFmtId="0" fontId="5" fillId="6" borderId="5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1" fontId="5" fillId="6" borderId="16" xfId="0" applyNumberFormat="1" applyFont="1" applyFill="1" applyBorder="1" applyAlignment="1">
      <alignment horizontal="center"/>
    </xf>
    <xf numFmtId="0" fontId="0" fillId="6" borderId="5" xfId="0" applyFill="1" applyBorder="1"/>
    <xf numFmtId="0" fontId="0" fillId="6" borderId="6" xfId="0" applyFill="1" applyBorder="1" applyAlignment="1">
      <alignment horizontal="right"/>
    </xf>
    <xf numFmtId="0" fontId="5" fillId="7" borderId="16" xfId="0" applyFont="1" applyFill="1" applyBorder="1"/>
    <xf numFmtId="0" fontId="5" fillId="7" borderId="6" xfId="0" applyFont="1" applyFill="1" applyBorder="1"/>
    <xf numFmtId="0" fontId="5" fillId="8" borderId="16" xfId="0" applyFont="1" applyFill="1" applyBorder="1"/>
    <xf numFmtId="0" fontId="5" fillId="8" borderId="6" xfId="0" applyFont="1" applyFill="1" applyBorder="1"/>
    <xf numFmtId="0" fontId="5" fillId="9" borderId="16" xfId="0" applyFont="1" applyFill="1" applyBorder="1"/>
    <xf numFmtId="0" fontId="5" fillId="11" borderId="16" xfId="0" applyFont="1" applyFill="1" applyBorder="1"/>
    <xf numFmtId="0" fontId="5" fillId="12" borderId="16" xfId="0" applyFont="1" applyFill="1" applyBorder="1"/>
    <xf numFmtId="0" fontId="5" fillId="6" borderId="17" xfId="0" applyFont="1" applyFill="1" applyBorder="1"/>
    <xf numFmtId="0" fontId="5" fillId="6" borderId="7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1" fontId="5" fillId="6" borderId="17" xfId="0" applyNumberFormat="1" applyFont="1" applyFill="1" applyBorder="1" applyAlignment="1">
      <alignment horizontal="center"/>
    </xf>
    <xf numFmtId="0" fontId="0" fillId="6" borderId="7" xfId="0" applyFill="1" applyBorder="1"/>
    <xf numFmtId="0" fontId="0" fillId="6" borderId="2" xfId="0" applyFill="1" applyBorder="1" applyAlignment="1">
      <alignment horizontal="right"/>
    </xf>
    <xf numFmtId="0" fontId="2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0" fontId="2" fillId="0" borderId="15" xfId="0" applyNumberFormat="1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4" xfId="0" applyFont="1" applyBorder="1"/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/>
    <xf numFmtId="0" fontId="6" fillId="0" borderId="17" xfId="0" applyFont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7" fillId="0" borderId="0" xfId="0" applyFont="1"/>
    <xf numFmtId="0" fontId="8" fillId="0" borderId="0" xfId="0" applyFont="1"/>
    <xf numFmtId="0" fontId="3" fillId="3" borderId="15" xfId="0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5" fillId="12" borderId="14" xfId="0" applyFont="1" applyFill="1" applyBorder="1"/>
    <xf numFmtId="0" fontId="5" fillId="12" borderId="3" xfId="0" applyFont="1" applyFill="1" applyBorder="1" applyAlignment="1">
      <alignment horizontal="center"/>
    </xf>
    <xf numFmtId="0" fontId="5" fillId="12" borderId="4" xfId="0" applyFont="1" applyFill="1" applyBorder="1" applyAlignment="1">
      <alignment horizontal="center"/>
    </xf>
    <xf numFmtId="0" fontId="5" fillId="12" borderId="15" xfId="0" applyFont="1" applyFill="1" applyBorder="1" applyAlignment="1">
      <alignment horizontal="center"/>
    </xf>
    <xf numFmtId="1" fontId="5" fillId="12" borderId="14" xfId="0" applyNumberFormat="1" applyFont="1" applyFill="1" applyBorder="1" applyAlignment="1">
      <alignment horizontal="center"/>
    </xf>
    <xf numFmtId="0" fontId="0" fillId="12" borderId="3" xfId="0" applyFill="1" applyBorder="1"/>
    <xf numFmtId="0" fontId="0" fillId="12" borderId="4" xfId="0" applyFill="1" applyBorder="1"/>
    <xf numFmtId="0" fontId="0" fillId="13" borderId="6" xfId="0" applyFill="1" applyBorder="1" applyAlignment="1">
      <alignment horizontal="left"/>
    </xf>
    <xf numFmtId="0" fontId="0" fillId="6" borderId="7" xfId="0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6" fillId="15" borderId="17" xfId="0" applyFont="1" applyFill="1" applyBorder="1"/>
    <xf numFmtId="0" fontId="2" fillId="15" borderId="2" xfId="0" applyFont="1" applyFill="1" applyBorder="1" applyAlignment="1">
      <alignment horizontal="left" vertical="center"/>
    </xf>
    <xf numFmtId="0" fontId="2" fillId="15" borderId="7" xfId="0" applyFont="1" applyFill="1" applyBorder="1" applyAlignment="1">
      <alignment horizontal="left" vertical="center"/>
    </xf>
    <xf numFmtId="0" fontId="2" fillId="15" borderId="14" xfId="0" applyFont="1" applyFill="1" applyBorder="1"/>
    <xf numFmtId="0" fontId="2" fillId="15" borderId="14" xfId="0" applyFont="1" applyFill="1" applyBorder="1" applyAlignment="1">
      <alignment horizontal="left"/>
    </xf>
    <xf numFmtId="20" fontId="2" fillId="15" borderId="15" xfId="0" applyNumberFormat="1" applyFont="1" applyFill="1" applyBorder="1" applyAlignment="1">
      <alignment horizontal="center"/>
    </xf>
    <xf numFmtId="0" fontId="2" fillId="15" borderId="3" xfId="0" applyFont="1" applyFill="1" applyBorder="1" applyAlignment="1">
      <alignment horizontal="center"/>
    </xf>
    <xf numFmtId="0" fontId="2" fillId="15" borderId="4" xfId="0" applyFont="1" applyFill="1" applyBorder="1" applyAlignment="1">
      <alignment horizontal="center"/>
    </xf>
    <xf numFmtId="0" fontId="2" fillId="15" borderId="17" xfId="0" applyFont="1" applyFill="1" applyBorder="1" applyAlignment="1"/>
    <xf numFmtId="0" fontId="4" fillId="6" borderId="13" xfId="0" applyFont="1" applyFill="1" applyBorder="1" applyAlignment="1">
      <alignment horizontal="center"/>
    </xf>
    <xf numFmtId="0" fontId="4" fillId="6" borderId="20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15" borderId="1" xfId="0" applyFont="1" applyFill="1" applyBorder="1" applyAlignment="1">
      <alignment horizontal="center"/>
    </xf>
    <xf numFmtId="0" fontId="2" fillId="15" borderId="7" xfId="0" applyFont="1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/>
    </xf>
    <xf numFmtId="0" fontId="2" fillId="15" borderId="14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/>
    </xf>
    <xf numFmtId="0" fontId="4" fillId="8" borderId="20" xfId="0" applyFont="1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9" borderId="13" xfId="0" applyFont="1" applyFill="1" applyBorder="1" applyAlignment="1">
      <alignment horizontal="center"/>
    </xf>
    <xf numFmtId="0" fontId="4" fillId="9" borderId="20" xfId="0" applyFont="1" applyFill="1" applyBorder="1" applyAlignment="1">
      <alignment horizontal="center"/>
    </xf>
    <xf numFmtId="0" fontId="4" fillId="10" borderId="13" xfId="0" applyFont="1" applyFill="1" applyBorder="1" applyAlignment="1">
      <alignment horizontal="center"/>
    </xf>
    <xf numFmtId="0" fontId="4" fillId="10" borderId="20" xfId="0" applyFont="1" applyFill="1" applyBorder="1" applyAlignment="1">
      <alignment horizontal="center"/>
    </xf>
    <xf numFmtId="0" fontId="4" fillId="7" borderId="13" xfId="0" applyFont="1" applyFill="1" applyBorder="1" applyAlignment="1">
      <alignment horizontal="center"/>
    </xf>
    <xf numFmtId="0" fontId="4" fillId="7" borderId="20" xfId="0" applyFont="1" applyFill="1" applyBorder="1" applyAlignment="1">
      <alignment horizontal="center"/>
    </xf>
    <xf numFmtId="0" fontId="4" fillId="13" borderId="13" xfId="0" applyFont="1" applyFill="1" applyBorder="1" applyAlignment="1">
      <alignment horizontal="center"/>
    </xf>
    <xf numFmtId="0" fontId="4" fillId="13" borderId="20" xfId="0" applyFont="1" applyFill="1" applyBorder="1" applyAlignment="1">
      <alignment horizontal="center"/>
    </xf>
    <xf numFmtId="0" fontId="4" fillId="12" borderId="13" xfId="0" applyFont="1" applyFill="1" applyBorder="1" applyAlignment="1">
      <alignment horizontal="center"/>
    </xf>
    <xf numFmtId="0" fontId="4" fillId="12" borderId="20" xfId="0" applyFont="1" applyFill="1" applyBorder="1" applyAlignment="1">
      <alignment horizontal="center"/>
    </xf>
    <xf numFmtId="0" fontId="4" fillId="14" borderId="13" xfId="0" applyFont="1" applyFill="1" applyBorder="1" applyAlignment="1">
      <alignment horizontal="center"/>
    </xf>
    <xf numFmtId="0" fontId="4" fillId="14" borderId="20" xfId="0" applyFont="1" applyFill="1" applyBorder="1" applyAlignment="1">
      <alignment horizontal="center"/>
    </xf>
    <xf numFmtId="0" fontId="4" fillId="12" borderId="2" xfId="0" applyFont="1" applyFill="1" applyBorder="1" applyAlignment="1">
      <alignment horizontal="center"/>
    </xf>
    <xf numFmtId="0" fontId="4" fillId="1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O37"/>
  <sheetViews>
    <sheetView tabSelected="1" workbookViewId="0">
      <selection activeCell="G38" sqref="G38"/>
    </sheetView>
  </sheetViews>
  <sheetFormatPr defaultRowHeight="15" x14ac:dyDescent="0.25"/>
  <cols>
    <col min="1" max="1" width="5.28515625" customWidth="1"/>
    <col min="2" max="2" width="59" customWidth="1"/>
    <col min="3" max="3" width="33" customWidth="1"/>
    <col min="4" max="4" width="16.42578125" customWidth="1"/>
    <col min="5" max="5" width="10.85546875" bestFit="1" customWidth="1"/>
    <col min="6" max="6" width="11.7109375" bestFit="1" customWidth="1"/>
    <col min="7" max="8" width="11.7109375" customWidth="1"/>
    <col min="9" max="9" width="11.7109375" bestFit="1" customWidth="1"/>
    <col min="10" max="11" width="10.85546875" bestFit="1" customWidth="1"/>
    <col min="12" max="12" width="31.7109375" customWidth="1"/>
    <col min="13" max="13" width="4.28515625" customWidth="1"/>
    <col min="14" max="67" width="4.42578125" customWidth="1"/>
  </cols>
  <sheetData>
    <row r="1" spans="1:67" ht="15.75" x14ac:dyDescent="0.25">
      <c r="A1" s="120" t="s">
        <v>70</v>
      </c>
    </row>
    <row r="2" spans="1:67" ht="16.5" thickBot="1" x14ac:dyDescent="0.3">
      <c r="A2" s="119" t="s">
        <v>69</v>
      </c>
      <c r="N2" s="117"/>
      <c r="O2" s="117"/>
      <c r="P2" s="118"/>
      <c r="Q2" s="117"/>
      <c r="R2" s="117"/>
      <c r="S2" s="118"/>
      <c r="T2" s="117"/>
      <c r="U2" s="117"/>
      <c r="V2" s="118"/>
      <c r="W2" s="117"/>
      <c r="X2" s="117"/>
      <c r="Y2" s="118"/>
      <c r="Z2" s="117"/>
      <c r="AA2" s="117"/>
      <c r="AB2" s="118"/>
      <c r="AC2" s="117"/>
      <c r="AD2" s="117"/>
      <c r="AE2" s="118"/>
      <c r="AF2" s="117"/>
      <c r="AG2" s="117"/>
      <c r="AH2" s="118"/>
      <c r="AI2" s="117"/>
      <c r="AJ2" s="117"/>
      <c r="AK2" s="118"/>
      <c r="AL2" s="117"/>
      <c r="AM2" s="117"/>
      <c r="AN2" s="118"/>
      <c r="AO2" s="117"/>
      <c r="AP2" s="117"/>
      <c r="AQ2" s="118"/>
      <c r="AR2" s="117"/>
      <c r="AS2" s="117"/>
      <c r="AT2" s="118"/>
      <c r="AU2" s="117"/>
      <c r="AV2" s="117"/>
      <c r="AW2" s="118"/>
      <c r="AX2" s="117"/>
      <c r="AY2" s="117"/>
      <c r="AZ2" s="118"/>
      <c r="BA2" s="117"/>
      <c r="BB2" s="117"/>
      <c r="BC2" s="118"/>
      <c r="BD2" s="117"/>
      <c r="BE2" s="117"/>
      <c r="BF2" s="118"/>
      <c r="BG2" s="117"/>
      <c r="BH2" s="117"/>
      <c r="BI2" s="118"/>
      <c r="BJ2" s="117"/>
      <c r="BK2" s="117"/>
    </row>
    <row r="3" spans="1:67" ht="15.75" thickBot="1" x14ac:dyDescent="0.3">
      <c r="A3" s="105"/>
      <c r="N3" s="143">
        <v>3</v>
      </c>
      <c r="O3" s="144"/>
      <c r="Q3" s="163">
        <v>30</v>
      </c>
      <c r="R3" s="164"/>
      <c r="T3" s="165">
        <v>31</v>
      </c>
      <c r="U3" s="166"/>
      <c r="W3" s="167">
        <v>33</v>
      </c>
      <c r="X3" s="168"/>
      <c r="Z3" s="159" t="s">
        <v>41</v>
      </c>
      <c r="AA3" s="160"/>
      <c r="AC3" s="157">
        <v>39</v>
      </c>
      <c r="AD3" s="158"/>
      <c r="AF3" s="153">
        <v>62</v>
      </c>
      <c r="AG3" s="154"/>
      <c r="AI3" s="161">
        <v>88</v>
      </c>
      <c r="AJ3" s="162"/>
      <c r="AL3" s="143">
        <v>89</v>
      </c>
      <c r="AM3" s="144"/>
      <c r="AO3" s="163">
        <v>166</v>
      </c>
      <c r="AP3" s="164"/>
      <c r="AR3" s="165">
        <v>270</v>
      </c>
      <c r="AS3" s="166"/>
      <c r="AU3" s="167">
        <v>271</v>
      </c>
      <c r="AV3" s="168"/>
      <c r="AX3" s="159">
        <v>272</v>
      </c>
      <c r="AY3" s="160"/>
      <c r="BA3" s="157">
        <v>524</v>
      </c>
      <c r="BB3" s="158"/>
      <c r="BD3" s="153">
        <v>634</v>
      </c>
      <c r="BE3" s="154"/>
      <c r="BG3" s="161" t="s">
        <v>16</v>
      </c>
      <c r="BH3" s="162"/>
      <c r="BJ3" s="143" t="s">
        <v>13</v>
      </c>
      <c r="BK3" s="144"/>
    </row>
    <row r="4" spans="1:67" x14ac:dyDescent="0.25">
      <c r="A4" s="145" t="s">
        <v>68</v>
      </c>
      <c r="B4" s="147" t="s">
        <v>67</v>
      </c>
      <c r="C4" s="155" t="s">
        <v>82</v>
      </c>
      <c r="D4" s="134" t="s">
        <v>66</v>
      </c>
      <c r="E4" s="142" t="s">
        <v>65</v>
      </c>
      <c r="F4" s="149" t="s">
        <v>64</v>
      </c>
      <c r="G4" s="149"/>
      <c r="H4" s="149"/>
      <c r="I4" s="150"/>
      <c r="J4" s="135" t="s">
        <v>63</v>
      </c>
      <c r="K4" s="136" t="s">
        <v>62</v>
      </c>
      <c r="L4" s="151" t="s">
        <v>61</v>
      </c>
      <c r="N4" s="112" t="s">
        <v>60</v>
      </c>
      <c r="O4" s="111">
        <v>0</v>
      </c>
      <c r="Q4" s="112" t="s">
        <v>60</v>
      </c>
      <c r="R4" s="111">
        <v>0</v>
      </c>
      <c r="T4" s="112" t="s">
        <v>60</v>
      </c>
      <c r="U4" s="111">
        <v>0</v>
      </c>
      <c r="W4" s="112" t="s">
        <v>60</v>
      </c>
      <c r="X4" s="111">
        <v>0</v>
      </c>
      <c r="Z4" s="112" t="s">
        <v>60</v>
      </c>
      <c r="AA4" s="111">
        <v>0</v>
      </c>
      <c r="AC4" s="112" t="s">
        <v>60</v>
      </c>
      <c r="AD4" s="111">
        <v>0</v>
      </c>
      <c r="AF4" s="112" t="s">
        <v>60</v>
      </c>
      <c r="AG4" s="111">
        <v>0</v>
      </c>
      <c r="AI4" s="112" t="s">
        <v>60</v>
      </c>
      <c r="AJ4" s="111">
        <v>0</v>
      </c>
      <c r="AL4" s="112" t="s">
        <v>60</v>
      </c>
      <c r="AM4" s="111">
        <v>0</v>
      </c>
      <c r="AO4" s="112" t="s">
        <v>60</v>
      </c>
      <c r="AP4" s="111">
        <v>0</v>
      </c>
      <c r="AR4" s="112" t="s">
        <v>60</v>
      </c>
      <c r="AS4" s="111">
        <v>0</v>
      </c>
      <c r="AU4" s="112" t="s">
        <v>60</v>
      </c>
      <c r="AV4" s="111">
        <v>0</v>
      </c>
      <c r="AX4" s="112" t="s">
        <v>60</v>
      </c>
      <c r="AY4" s="111">
        <v>0</v>
      </c>
      <c r="BA4" s="112" t="s">
        <v>60</v>
      </c>
      <c r="BB4" s="111">
        <v>0</v>
      </c>
      <c r="BD4" s="112" t="s">
        <v>60</v>
      </c>
      <c r="BE4" s="111">
        <v>0</v>
      </c>
      <c r="BG4" s="112" t="s">
        <v>60</v>
      </c>
      <c r="BH4" s="111">
        <v>0</v>
      </c>
      <c r="BJ4" s="112" t="s">
        <v>60</v>
      </c>
      <c r="BK4" s="111">
        <v>0</v>
      </c>
    </row>
    <row r="5" spans="1:67" ht="15.75" thickBot="1" x14ac:dyDescent="0.3">
      <c r="A5" s="146"/>
      <c r="B5" s="148"/>
      <c r="C5" s="156"/>
      <c r="D5" s="137" t="s">
        <v>59</v>
      </c>
      <c r="E5" s="138" t="s">
        <v>58</v>
      </c>
      <c r="F5" s="139" t="s">
        <v>57</v>
      </c>
      <c r="G5" s="139" t="s">
        <v>56</v>
      </c>
      <c r="H5" s="139" t="s">
        <v>55</v>
      </c>
      <c r="I5" s="140" t="s">
        <v>54</v>
      </c>
      <c r="J5" s="141" t="s">
        <v>53</v>
      </c>
      <c r="K5" s="140" t="s">
        <v>53</v>
      </c>
      <c r="L5" s="152"/>
      <c r="M5" s="105"/>
      <c r="N5" s="18" t="s">
        <v>52</v>
      </c>
      <c r="O5" s="13">
        <v>0</v>
      </c>
      <c r="Q5" s="18" t="s">
        <v>52</v>
      </c>
      <c r="R5" s="13">
        <v>0</v>
      </c>
      <c r="T5" s="18" t="s">
        <v>52</v>
      </c>
      <c r="U5" s="13">
        <v>0</v>
      </c>
      <c r="W5" s="18" t="s">
        <v>52</v>
      </c>
      <c r="X5" s="13">
        <v>0</v>
      </c>
      <c r="Z5" s="18" t="s">
        <v>52</v>
      </c>
      <c r="AA5" s="13">
        <v>0</v>
      </c>
      <c r="AC5" s="18" t="s">
        <v>52</v>
      </c>
      <c r="AD5" s="13">
        <v>0</v>
      </c>
      <c r="AF5" s="18" t="s">
        <v>52</v>
      </c>
      <c r="AG5" s="13">
        <v>0</v>
      </c>
      <c r="AI5" s="18" t="s">
        <v>52</v>
      </c>
      <c r="AJ5" s="13">
        <v>0</v>
      </c>
      <c r="AL5" s="18" t="s">
        <v>52</v>
      </c>
      <c r="AM5" s="13">
        <v>0</v>
      </c>
      <c r="AO5" s="18" t="s">
        <v>52</v>
      </c>
      <c r="AP5" s="13">
        <v>0</v>
      </c>
      <c r="AR5" s="18" t="s">
        <v>52</v>
      </c>
      <c r="AS5" s="13">
        <v>0</v>
      </c>
      <c r="AU5" s="18" t="s">
        <v>52</v>
      </c>
      <c r="AV5" s="13">
        <v>0</v>
      </c>
      <c r="AX5" s="18" t="s">
        <v>52</v>
      </c>
      <c r="AY5" s="13">
        <v>0</v>
      </c>
      <c r="BA5" s="18" t="s">
        <v>52</v>
      </c>
      <c r="BB5" s="13">
        <v>0</v>
      </c>
      <c r="BD5" s="18" t="s">
        <v>52</v>
      </c>
      <c r="BE5" s="13">
        <v>0</v>
      </c>
      <c r="BG5" s="18" t="s">
        <v>52</v>
      </c>
      <c r="BH5" s="13">
        <v>0</v>
      </c>
      <c r="BJ5" s="18" t="s">
        <v>52</v>
      </c>
      <c r="BK5" s="13">
        <v>0</v>
      </c>
    </row>
    <row r="6" spans="1:67" ht="12.95" customHeight="1" x14ac:dyDescent="0.25">
      <c r="A6" s="104">
        <v>3</v>
      </c>
      <c r="B6" s="103" t="s">
        <v>51</v>
      </c>
      <c r="C6" s="103" t="s">
        <v>84</v>
      </c>
      <c r="D6" s="102">
        <f>AVERAGE(O4:O27)</f>
        <v>4.1666666666666664E-2</v>
      </c>
      <c r="E6" s="102">
        <f>D6*24</f>
        <v>1</v>
      </c>
      <c r="F6" s="101">
        <f>SUM(O$4:O$9)</f>
        <v>0</v>
      </c>
      <c r="G6" s="101">
        <f>SUM(O$10:O$15)</f>
        <v>0</v>
      </c>
      <c r="H6" s="101">
        <f>SUM(O$16:O$21)</f>
        <v>1</v>
      </c>
      <c r="I6" s="99">
        <f>SUM(O$22:O$27)</f>
        <v>0</v>
      </c>
      <c r="J6" s="100">
        <v>0</v>
      </c>
      <c r="K6" s="99">
        <f t="shared" ref="K6:K15" si="0">0*2</f>
        <v>0</v>
      </c>
      <c r="L6" s="98" t="s">
        <v>50</v>
      </c>
      <c r="N6" s="18" t="s">
        <v>49</v>
      </c>
      <c r="O6" s="13">
        <v>0</v>
      </c>
      <c r="Q6" s="18" t="s">
        <v>49</v>
      </c>
      <c r="R6" s="13">
        <v>0</v>
      </c>
      <c r="T6" s="18" t="s">
        <v>49</v>
      </c>
      <c r="U6" s="13">
        <v>0</v>
      </c>
      <c r="W6" s="18" t="s">
        <v>49</v>
      </c>
      <c r="X6" s="13">
        <v>0</v>
      </c>
      <c r="Z6" s="18" t="s">
        <v>49</v>
      </c>
      <c r="AA6" s="13">
        <v>0</v>
      </c>
      <c r="AC6" s="18" t="s">
        <v>49</v>
      </c>
      <c r="AD6" s="13">
        <v>0</v>
      </c>
      <c r="AF6" s="18" t="s">
        <v>49</v>
      </c>
      <c r="AG6" s="13">
        <v>0</v>
      </c>
      <c r="AI6" s="18" t="s">
        <v>49</v>
      </c>
      <c r="AJ6" s="13">
        <v>0</v>
      </c>
      <c r="AL6" s="18" t="s">
        <v>49</v>
      </c>
      <c r="AM6" s="13">
        <v>0</v>
      </c>
      <c r="AO6" s="18" t="s">
        <v>49</v>
      </c>
      <c r="AP6" s="13">
        <v>0</v>
      </c>
      <c r="AR6" s="18" t="s">
        <v>49</v>
      </c>
      <c r="AS6" s="13">
        <v>0</v>
      </c>
      <c r="AU6" s="18" t="s">
        <v>49</v>
      </c>
      <c r="AV6" s="13">
        <v>0</v>
      </c>
      <c r="AX6" s="18" t="s">
        <v>49</v>
      </c>
      <c r="AY6" s="13">
        <v>0</v>
      </c>
      <c r="BA6" s="18" t="s">
        <v>49</v>
      </c>
      <c r="BB6" s="13">
        <v>0</v>
      </c>
      <c r="BD6" s="18" t="s">
        <v>49</v>
      </c>
      <c r="BE6" s="13">
        <v>0</v>
      </c>
      <c r="BG6" s="18" t="s">
        <v>49</v>
      </c>
      <c r="BH6" s="13">
        <v>0</v>
      </c>
      <c r="BJ6" s="18" t="s">
        <v>49</v>
      </c>
      <c r="BK6" s="13">
        <v>0</v>
      </c>
    </row>
    <row r="7" spans="1:67" ht="12.95" customHeight="1" x14ac:dyDescent="0.25">
      <c r="A7" s="82">
        <v>30</v>
      </c>
      <c r="B7" s="81" t="s">
        <v>48</v>
      </c>
      <c r="C7" s="81" t="s">
        <v>85</v>
      </c>
      <c r="D7" s="80">
        <f>AVERAGE(R4:R27)</f>
        <v>0.54166666666666663</v>
      </c>
      <c r="E7" s="80">
        <f>D7*24</f>
        <v>13</v>
      </c>
      <c r="F7" s="78">
        <f>SUM(R$4:R$9)</f>
        <v>1</v>
      </c>
      <c r="G7" s="78">
        <f>SUM(R$10:R$15)</f>
        <v>7</v>
      </c>
      <c r="H7" s="78">
        <f>SUM(R$16:R$21)</f>
        <v>5</v>
      </c>
      <c r="I7" s="76">
        <f>SUM(R$22:R$27)</f>
        <v>0</v>
      </c>
      <c r="J7" s="77">
        <f>10</f>
        <v>10</v>
      </c>
      <c r="K7" s="76">
        <f t="shared" si="0"/>
        <v>0</v>
      </c>
      <c r="L7" s="75" t="s">
        <v>47</v>
      </c>
      <c r="N7" s="18" t="s">
        <v>46</v>
      </c>
      <c r="O7" s="13">
        <v>0</v>
      </c>
      <c r="Q7" s="18" t="s">
        <v>46</v>
      </c>
      <c r="R7" s="13">
        <v>0</v>
      </c>
      <c r="T7" s="18" t="s">
        <v>46</v>
      </c>
      <c r="U7" s="13">
        <v>0</v>
      </c>
      <c r="W7" s="18" t="s">
        <v>46</v>
      </c>
      <c r="X7" s="13">
        <v>0</v>
      </c>
      <c r="Z7" s="18" t="s">
        <v>46</v>
      </c>
      <c r="AA7" s="13">
        <v>0</v>
      </c>
      <c r="AC7" s="18" t="s">
        <v>46</v>
      </c>
      <c r="AD7" s="13">
        <v>0</v>
      </c>
      <c r="AF7" s="18" t="s">
        <v>46</v>
      </c>
      <c r="AG7" s="13">
        <v>0</v>
      </c>
      <c r="AI7" s="18" t="s">
        <v>46</v>
      </c>
      <c r="AJ7" s="13">
        <v>0</v>
      </c>
      <c r="AL7" s="18" t="s">
        <v>46</v>
      </c>
      <c r="AM7" s="13">
        <v>0</v>
      </c>
      <c r="AO7" s="18" t="s">
        <v>46</v>
      </c>
      <c r="AP7" s="13">
        <v>0</v>
      </c>
      <c r="AR7" s="18" t="s">
        <v>46</v>
      </c>
      <c r="AS7" s="13">
        <v>0</v>
      </c>
      <c r="AU7" s="18" t="s">
        <v>46</v>
      </c>
      <c r="AV7" s="13">
        <v>0</v>
      </c>
      <c r="AX7" s="18" t="s">
        <v>46</v>
      </c>
      <c r="AY7" s="13">
        <v>0</v>
      </c>
      <c r="BA7" s="18" t="s">
        <v>46</v>
      </c>
      <c r="BB7" s="13">
        <v>0</v>
      </c>
      <c r="BD7" s="18" t="s">
        <v>46</v>
      </c>
      <c r="BE7" s="13">
        <v>0</v>
      </c>
      <c r="BG7" s="18" t="s">
        <v>46</v>
      </c>
      <c r="BH7" s="13">
        <v>0</v>
      </c>
      <c r="BJ7" s="18" t="s">
        <v>46</v>
      </c>
      <c r="BK7" s="13">
        <v>0</v>
      </c>
    </row>
    <row r="8" spans="1:67" ht="12.95" customHeight="1" x14ac:dyDescent="0.25">
      <c r="A8" s="74">
        <v>31</v>
      </c>
      <c r="B8" s="73" t="s">
        <v>45</v>
      </c>
      <c r="C8" s="73" t="s">
        <v>85</v>
      </c>
      <c r="D8" s="72">
        <f>AVERAGE(U4:U27)</f>
        <v>0.54166666666666663</v>
      </c>
      <c r="E8" s="72">
        <f>D8*2*24</f>
        <v>26</v>
      </c>
      <c r="F8" s="70">
        <f>SUM(U$4:U$9)*2</f>
        <v>2</v>
      </c>
      <c r="G8" s="70">
        <f>SUM(U$10:U$15)*2</f>
        <v>12</v>
      </c>
      <c r="H8" s="70">
        <f>SUM(U$16:U$21)*2</f>
        <v>12</v>
      </c>
      <c r="I8" s="68">
        <f>SUM(U$22:U$27)*2</f>
        <v>0</v>
      </c>
      <c r="J8" s="69">
        <f>10*2</f>
        <v>20</v>
      </c>
      <c r="K8" s="68">
        <f t="shared" si="0"/>
        <v>0</v>
      </c>
      <c r="L8" s="97" t="s">
        <v>22</v>
      </c>
      <c r="N8" s="18" t="s">
        <v>44</v>
      </c>
      <c r="O8" s="13">
        <v>0</v>
      </c>
      <c r="Q8" s="18" t="s">
        <v>44</v>
      </c>
      <c r="R8" s="13">
        <v>0</v>
      </c>
      <c r="T8" s="18" t="s">
        <v>44</v>
      </c>
      <c r="U8" s="13">
        <v>0</v>
      </c>
      <c r="W8" s="18" t="s">
        <v>44</v>
      </c>
      <c r="X8" s="13">
        <v>0</v>
      </c>
      <c r="Z8" s="18" t="s">
        <v>44</v>
      </c>
      <c r="AA8" s="13">
        <v>0</v>
      </c>
      <c r="AC8" s="18" t="s">
        <v>44</v>
      </c>
      <c r="AD8" s="13">
        <v>0</v>
      </c>
      <c r="AF8" s="18" t="s">
        <v>44</v>
      </c>
      <c r="AG8" s="13">
        <v>0</v>
      </c>
      <c r="AI8" s="18" t="s">
        <v>44</v>
      </c>
      <c r="AJ8" s="13">
        <v>0</v>
      </c>
      <c r="AL8" s="18" t="s">
        <v>44</v>
      </c>
      <c r="AM8" s="13">
        <v>0</v>
      </c>
      <c r="AO8" s="18" t="s">
        <v>44</v>
      </c>
      <c r="AP8" s="13">
        <v>0</v>
      </c>
      <c r="AR8" s="18" t="s">
        <v>44</v>
      </c>
      <c r="AS8" s="13">
        <v>0</v>
      </c>
      <c r="AU8" s="18" t="s">
        <v>44</v>
      </c>
      <c r="AV8" s="13">
        <v>1</v>
      </c>
      <c r="AX8" s="18" t="s">
        <v>44</v>
      </c>
      <c r="AY8" s="13">
        <v>0</v>
      </c>
      <c r="BA8" s="18" t="s">
        <v>44</v>
      </c>
      <c r="BB8" s="13">
        <v>0</v>
      </c>
      <c r="BD8" s="18" t="s">
        <v>44</v>
      </c>
      <c r="BE8" s="13">
        <v>0</v>
      </c>
      <c r="BG8" s="18" t="s">
        <v>44</v>
      </c>
      <c r="BH8" s="13">
        <v>0</v>
      </c>
      <c r="BJ8" s="18" t="s">
        <v>44</v>
      </c>
      <c r="BK8" s="13">
        <v>0</v>
      </c>
    </row>
    <row r="9" spans="1:67" ht="12.95" customHeight="1" x14ac:dyDescent="0.25">
      <c r="A9" s="66">
        <v>33</v>
      </c>
      <c r="B9" s="65" t="s">
        <v>43</v>
      </c>
      <c r="C9" s="65" t="s">
        <v>85</v>
      </c>
      <c r="D9" s="64">
        <f>AVERAGE(X4:X27)</f>
        <v>0.5</v>
      </c>
      <c r="E9" s="64">
        <f>D9*2*24</f>
        <v>24</v>
      </c>
      <c r="F9" s="62">
        <f>SUM(X$4:X$9)*2</f>
        <v>0</v>
      </c>
      <c r="G9" s="62">
        <f>SUM(X$10:X$15)*2</f>
        <v>16</v>
      </c>
      <c r="H9" s="62">
        <f>SUM(X$16:X$21)*2</f>
        <v>8</v>
      </c>
      <c r="I9" s="60">
        <f>SUM(X$22:X$27)*2</f>
        <v>0</v>
      </c>
      <c r="J9" s="61">
        <f>9*2</f>
        <v>18</v>
      </c>
      <c r="K9" s="60">
        <f t="shared" si="0"/>
        <v>0</v>
      </c>
      <c r="L9" s="96" t="s">
        <v>22</v>
      </c>
      <c r="N9" s="18" t="s">
        <v>42</v>
      </c>
      <c r="O9" s="13">
        <v>0</v>
      </c>
      <c r="Q9" s="18" t="s">
        <v>42</v>
      </c>
      <c r="R9" s="13">
        <v>1</v>
      </c>
      <c r="T9" s="18" t="s">
        <v>42</v>
      </c>
      <c r="U9" s="13">
        <v>1</v>
      </c>
      <c r="W9" s="18" t="s">
        <v>42</v>
      </c>
      <c r="X9" s="13">
        <v>0</v>
      </c>
      <c r="Z9" s="18" t="s">
        <v>42</v>
      </c>
      <c r="AA9" s="13">
        <v>0</v>
      </c>
      <c r="AC9" s="18" t="s">
        <v>42</v>
      </c>
      <c r="AD9" s="13">
        <v>1</v>
      </c>
      <c r="AF9" s="18" t="s">
        <v>42</v>
      </c>
      <c r="AG9" s="13">
        <v>0</v>
      </c>
      <c r="AI9" s="18" t="s">
        <v>42</v>
      </c>
      <c r="AJ9" s="13">
        <v>0</v>
      </c>
      <c r="AL9" s="18" t="s">
        <v>42</v>
      </c>
      <c r="AM9" s="13">
        <v>0</v>
      </c>
      <c r="AO9" s="18" t="s">
        <v>42</v>
      </c>
      <c r="AP9" s="13">
        <v>0</v>
      </c>
      <c r="AR9" s="18" t="s">
        <v>42</v>
      </c>
      <c r="AS9" s="13">
        <v>0</v>
      </c>
      <c r="AU9" s="18" t="s">
        <v>42</v>
      </c>
      <c r="AV9" s="13">
        <v>1</v>
      </c>
      <c r="AX9" s="18" t="s">
        <v>42</v>
      </c>
      <c r="AY9" s="13">
        <v>1</v>
      </c>
      <c r="BA9" s="18" t="s">
        <v>42</v>
      </c>
      <c r="BB9" s="13">
        <v>0</v>
      </c>
      <c r="BD9" s="18" t="s">
        <v>42</v>
      </c>
      <c r="BE9" s="13">
        <v>0</v>
      </c>
      <c r="BG9" s="18" t="s">
        <v>42</v>
      </c>
      <c r="BH9" s="13">
        <v>0</v>
      </c>
      <c r="BJ9" s="18" t="s">
        <v>42</v>
      </c>
      <c r="BK9" s="13">
        <v>0</v>
      </c>
    </row>
    <row r="10" spans="1:67" ht="12.95" customHeight="1" x14ac:dyDescent="0.25">
      <c r="A10" s="58" t="s">
        <v>41</v>
      </c>
      <c r="B10" s="57" t="s">
        <v>40</v>
      </c>
      <c r="C10" s="57" t="s">
        <v>85</v>
      </c>
      <c r="D10" s="56">
        <f>AVERAGE(AA4:AA27)</f>
        <v>8.3333333333333329E-2</v>
      </c>
      <c r="E10" s="56">
        <f>D10*24</f>
        <v>2</v>
      </c>
      <c r="F10" s="55">
        <f>SUM(AA$4:AA$9)</f>
        <v>0</v>
      </c>
      <c r="G10" s="55">
        <f>SUM(AA$10:AA$15)</f>
        <v>1</v>
      </c>
      <c r="H10" s="55">
        <f>SUM(AA$16:AA$21)</f>
        <v>1</v>
      </c>
      <c r="I10" s="53">
        <f>SUM(AA$22:AA$27)</f>
        <v>0</v>
      </c>
      <c r="J10" s="54">
        <v>0</v>
      </c>
      <c r="K10" s="53">
        <f t="shared" si="0"/>
        <v>0</v>
      </c>
      <c r="L10" s="52" t="s">
        <v>11</v>
      </c>
      <c r="N10" s="18" t="s">
        <v>39</v>
      </c>
      <c r="O10" s="13">
        <v>0</v>
      </c>
      <c r="Q10" s="17" t="s">
        <v>39</v>
      </c>
      <c r="R10" s="13">
        <v>2</v>
      </c>
      <c r="S10" s="10"/>
      <c r="T10" s="17" t="s">
        <v>39</v>
      </c>
      <c r="U10" s="13">
        <v>1</v>
      </c>
      <c r="V10" s="10"/>
      <c r="W10" s="17" t="s">
        <v>39</v>
      </c>
      <c r="X10" s="13">
        <v>2</v>
      </c>
      <c r="Y10" s="10"/>
      <c r="Z10" s="17" t="s">
        <v>39</v>
      </c>
      <c r="AA10" s="13">
        <v>0</v>
      </c>
      <c r="AB10" s="10"/>
      <c r="AC10" s="17" t="s">
        <v>39</v>
      </c>
      <c r="AD10" s="13">
        <v>1</v>
      </c>
      <c r="AE10" s="10"/>
      <c r="AF10" s="17" t="s">
        <v>39</v>
      </c>
      <c r="AG10" s="13">
        <v>1</v>
      </c>
      <c r="AH10" s="10"/>
      <c r="AI10" s="17" t="s">
        <v>39</v>
      </c>
      <c r="AJ10" s="13">
        <v>0</v>
      </c>
      <c r="AK10" s="10"/>
      <c r="AL10" s="17" t="s">
        <v>39</v>
      </c>
      <c r="AM10" s="13">
        <v>0</v>
      </c>
      <c r="AN10" s="10"/>
      <c r="AO10" s="17" t="s">
        <v>39</v>
      </c>
      <c r="AP10" s="13">
        <v>0</v>
      </c>
      <c r="AQ10" s="10"/>
      <c r="AR10" s="17" t="s">
        <v>39</v>
      </c>
      <c r="AS10" s="13">
        <v>1</v>
      </c>
      <c r="AT10" s="10"/>
      <c r="AU10" s="17" t="s">
        <v>39</v>
      </c>
      <c r="AV10" s="13">
        <v>1</v>
      </c>
      <c r="AW10" s="10"/>
      <c r="AX10" s="17" t="s">
        <v>39</v>
      </c>
      <c r="AY10" s="13">
        <v>1</v>
      </c>
      <c r="AZ10" s="10"/>
      <c r="BA10" s="17" t="s">
        <v>39</v>
      </c>
      <c r="BB10" s="13">
        <v>0</v>
      </c>
      <c r="BC10" s="10"/>
      <c r="BD10" s="17" t="s">
        <v>39</v>
      </c>
      <c r="BE10" s="13">
        <v>1</v>
      </c>
      <c r="BF10" s="10"/>
      <c r="BG10" s="17" t="s">
        <v>39</v>
      </c>
      <c r="BH10" s="13">
        <v>1</v>
      </c>
      <c r="BI10" s="10"/>
      <c r="BJ10" s="17" t="s">
        <v>39</v>
      </c>
      <c r="BK10" s="13">
        <v>1</v>
      </c>
      <c r="BL10" s="10"/>
      <c r="BO10" s="10"/>
    </row>
    <row r="11" spans="1:67" ht="12.95" customHeight="1" x14ac:dyDescent="0.25">
      <c r="A11" s="51">
        <v>39</v>
      </c>
      <c r="B11" s="50" t="s">
        <v>38</v>
      </c>
      <c r="C11" s="50" t="s">
        <v>85</v>
      </c>
      <c r="D11" s="49">
        <f>AVERAGE(AD4:AD27)</f>
        <v>0.54166666666666663</v>
      </c>
      <c r="E11" s="49">
        <f>D11*2*24</f>
        <v>26</v>
      </c>
      <c r="F11" s="48">
        <f>SUM(AD$4:AD$9)*2</f>
        <v>2</v>
      </c>
      <c r="G11" s="48">
        <f>SUM(AD$10:AD$15)*2</f>
        <v>14</v>
      </c>
      <c r="H11" s="48">
        <f>SUM(AD$16:AD$21)*2</f>
        <v>10</v>
      </c>
      <c r="I11" s="46">
        <f>SUM(AD$22:AD$27)*2</f>
        <v>0</v>
      </c>
      <c r="J11" s="47">
        <f>11*2</f>
        <v>22</v>
      </c>
      <c r="K11" s="46">
        <f t="shared" si="0"/>
        <v>0</v>
      </c>
      <c r="L11" s="95" t="s">
        <v>22</v>
      </c>
      <c r="N11" s="18" t="s">
        <v>37</v>
      </c>
      <c r="O11" s="13">
        <v>0</v>
      </c>
      <c r="Q11" s="17" t="s">
        <v>37</v>
      </c>
      <c r="R11" s="13">
        <v>1</v>
      </c>
      <c r="S11" s="10"/>
      <c r="T11" s="17" t="s">
        <v>37</v>
      </c>
      <c r="U11" s="13">
        <v>1</v>
      </c>
      <c r="V11" s="10"/>
      <c r="W11" s="17" t="s">
        <v>37</v>
      </c>
      <c r="X11" s="13">
        <v>2</v>
      </c>
      <c r="Y11" s="10"/>
      <c r="Z11" s="17" t="s">
        <v>37</v>
      </c>
      <c r="AA11" s="13">
        <v>1</v>
      </c>
      <c r="AB11" s="10"/>
      <c r="AC11" s="17" t="s">
        <v>37</v>
      </c>
      <c r="AD11" s="13">
        <v>2</v>
      </c>
      <c r="AE11" s="10"/>
      <c r="AF11" s="17" t="s">
        <v>37</v>
      </c>
      <c r="AG11" s="13">
        <v>0</v>
      </c>
      <c r="AH11" s="10"/>
      <c r="AI11" s="17" t="s">
        <v>37</v>
      </c>
      <c r="AJ11" s="13">
        <v>3</v>
      </c>
      <c r="AK11" s="10"/>
      <c r="AL11" s="17" t="s">
        <v>37</v>
      </c>
      <c r="AM11" s="13">
        <v>1</v>
      </c>
      <c r="AN11" s="10"/>
      <c r="AO11" s="17" t="s">
        <v>37</v>
      </c>
      <c r="AP11" s="13">
        <v>1</v>
      </c>
      <c r="AQ11" s="10"/>
      <c r="AR11" s="17" t="s">
        <v>37</v>
      </c>
      <c r="AS11" s="13">
        <v>1</v>
      </c>
      <c r="AT11" s="10"/>
      <c r="AU11" s="17" t="s">
        <v>37</v>
      </c>
      <c r="AV11" s="13">
        <v>1</v>
      </c>
      <c r="AW11" s="10"/>
      <c r="AX11" s="17" t="s">
        <v>37</v>
      </c>
      <c r="AY11" s="13">
        <v>1</v>
      </c>
      <c r="AZ11" s="10"/>
      <c r="BA11" s="17" t="s">
        <v>37</v>
      </c>
      <c r="BB11" s="13">
        <v>1</v>
      </c>
      <c r="BC11" s="10"/>
      <c r="BD11" s="17" t="s">
        <v>37</v>
      </c>
      <c r="BE11" s="13">
        <v>0</v>
      </c>
      <c r="BF11" s="10"/>
      <c r="BG11" s="17" t="s">
        <v>37</v>
      </c>
      <c r="BH11" s="13">
        <v>0</v>
      </c>
      <c r="BI11" s="10"/>
      <c r="BJ11" s="17" t="s">
        <v>37</v>
      </c>
      <c r="BK11" s="13">
        <v>0</v>
      </c>
      <c r="BL11" s="10"/>
      <c r="BO11" s="10"/>
    </row>
    <row r="12" spans="1:67" ht="12.95" customHeight="1" x14ac:dyDescent="0.25">
      <c r="A12" s="94">
        <v>62</v>
      </c>
      <c r="B12" s="43" t="s">
        <v>36</v>
      </c>
      <c r="C12" s="43" t="s">
        <v>85</v>
      </c>
      <c r="D12" s="42">
        <f>AVERAGE(AG4:AG27)</f>
        <v>0.16666666666666666</v>
      </c>
      <c r="E12" s="42">
        <f>D12*2*24</f>
        <v>8</v>
      </c>
      <c r="F12" s="41">
        <f>SUM(AG$4:AG$9)*2</f>
        <v>0</v>
      </c>
      <c r="G12" s="41">
        <f>SUM(AG$10:AG$15)*2</f>
        <v>6</v>
      </c>
      <c r="H12" s="41">
        <f>SUM(AG$16:AG$21)*2</f>
        <v>2</v>
      </c>
      <c r="I12" s="39">
        <f>SUM(AG$22:AG$27)*2</f>
        <v>0</v>
      </c>
      <c r="J12" s="40">
        <v>0</v>
      </c>
      <c r="K12" s="39">
        <f t="shared" si="0"/>
        <v>0</v>
      </c>
      <c r="L12" s="93" t="s">
        <v>22</v>
      </c>
      <c r="N12" s="18" t="s">
        <v>35</v>
      </c>
      <c r="O12" s="13">
        <v>0</v>
      </c>
      <c r="Q12" s="17" t="s">
        <v>35</v>
      </c>
      <c r="R12" s="13">
        <v>1</v>
      </c>
      <c r="S12" s="10"/>
      <c r="T12" s="17" t="s">
        <v>35</v>
      </c>
      <c r="U12" s="13">
        <v>1</v>
      </c>
      <c r="V12" s="10"/>
      <c r="W12" s="17" t="s">
        <v>35</v>
      </c>
      <c r="X12" s="13">
        <v>1</v>
      </c>
      <c r="Y12" s="10"/>
      <c r="Z12" s="17" t="s">
        <v>35</v>
      </c>
      <c r="AA12" s="13">
        <v>0</v>
      </c>
      <c r="AB12" s="10"/>
      <c r="AC12" s="17" t="s">
        <v>35</v>
      </c>
      <c r="AD12" s="13">
        <v>1</v>
      </c>
      <c r="AE12" s="10"/>
      <c r="AF12" s="17" t="s">
        <v>35</v>
      </c>
      <c r="AG12" s="13">
        <v>1</v>
      </c>
      <c r="AH12" s="10"/>
      <c r="AI12" s="17" t="s">
        <v>35</v>
      </c>
      <c r="AJ12" s="13">
        <v>3</v>
      </c>
      <c r="AK12" s="10"/>
      <c r="AL12" s="17" t="s">
        <v>35</v>
      </c>
      <c r="AM12" s="13">
        <v>0</v>
      </c>
      <c r="AN12" s="10"/>
      <c r="AO12" s="17" t="s">
        <v>35</v>
      </c>
      <c r="AP12" s="13">
        <v>0</v>
      </c>
      <c r="AQ12" s="10"/>
      <c r="AR12" s="17" t="s">
        <v>35</v>
      </c>
      <c r="AS12" s="13">
        <v>1</v>
      </c>
      <c r="AT12" s="10"/>
      <c r="AU12" s="17" t="s">
        <v>35</v>
      </c>
      <c r="AV12" s="13">
        <v>0</v>
      </c>
      <c r="AW12" s="10"/>
      <c r="AX12" s="17" t="s">
        <v>35</v>
      </c>
      <c r="AY12" s="13">
        <v>1</v>
      </c>
      <c r="AZ12" s="10"/>
      <c r="BA12" s="17" t="s">
        <v>35</v>
      </c>
      <c r="BB12" s="13">
        <v>0</v>
      </c>
      <c r="BC12" s="10"/>
      <c r="BD12" s="17" t="s">
        <v>35</v>
      </c>
      <c r="BE12" s="13">
        <v>0</v>
      </c>
      <c r="BF12" s="10"/>
      <c r="BG12" s="17" t="s">
        <v>35</v>
      </c>
      <c r="BH12" s="13">
        <v>0</v>
      </c>
      <c r="BI12" s="10"/>
      <c r="BJ12" s="17" t="s">
        <v>35</v>
      </c>
      <c r="BK12" s="13">
        <v>0</v>
      </c>
      <c r="BL12" s="10"/>
      <c r="BO12" s="10"/>
    </row>
    <row r="13" spans="1:67" ht="12.95" customHeight="1" x14ac:dyDescent="0.25">
      <c r="A13" s="92">
        <v>88</v>
      </c>
      <c r="B13" s="36" t="s">
        <v>34</v>
      </c>
      <c r="C13" s="36" t="s">
        <v>85</v>
      </c>
      <c r="D13" s="35">
        <f>AVERAGE(AJ4:AJ27)</f>
        <v>1.1666666666666667</v>
      </c>
      <c r="E13" s="35">
        <f>D13*2*24</f>
        <v>56</v>
      </c>
      <c r="F13" s="34">
        <f>SUM(AJ$4:AJ$9)*2</f>
        <v>0</v>
      </c>
      <c r="G13" s="34">
        <f>SUM(AJ$10:AJ$15)*2</f>
        <v>28</v>
      </c>
      <c r="H13" s="34">
        <f>SUM(AJ$16:AJ$21)*2</f>
        <v>28</v>
      </c>
      <c r="I13" s="32">
        <f>SUM(AJ$22:AJ$27)*2</f>
        <v>0</v>
      </c>
      <c r="J13" s="33">
        <f>30*2</f>
        <v>60</v>
      </c>
      <c r="K13" s="32">
        <f t="shared" si="0"/>
        <v>0</v>
      </c>
      <c r="L13" s="91" t="s">
        <v>22</v>
      </c>
      <c r="N13" s="18" t="s">
        <v>33</v>
      </c>
      <c r="O13" s="13">
        <v>0</v>
      </c>
      <c r="Q13" s="17" t="s">
        <v>33</v>
      </c>
      <c r="R13" s="13">
        <v>1</v>
      </c>
      <c r="S13" s="10"/>
      <c r="T13" s="17" t="s">
        <v>33</v>
      </c>
      <c r="U13" s="13">
        <v>1</v>
      </c>
      <c r="V13" s="10"/>
      <c r="W13" s="17" t="s">
        <v>33</v>
      </c>
      <c r="X13" s="13">
        <v>1</v>
      </c>
      <c r="Y13" s="10"/>
      <c r="Z13" s="17" t="s">
        <v>33</v>
      </c>
      <c r="AA13" s="13">
        <v>0</v>
      </c>
      <c r="AB13" s="10"/>
      <c r="AC13" s="17" t="s">
        <v>33</v>
      </c>
      <c r="AD13" s="13">
        <v>1</v>
      </c>
      <c r="AE13" s="10"/>
      <c r="AF13" s="17" t="s">
        <v>33</v>
      </c>
      <c r="AG13" s="13">
        <v>0</v>
      </c>
      <c r="AH13" s="10"/>
      <c r="AI13" s="17" t="s">
        <v>33</v>
      </c>
      <c r="AJ13" s="13">
        <v>3</v>
      </c>
      <c r="AK13" s="10"/>
      <c r="AL13" s="17" t="s">
        <v>33</v>
      </c>
      <c r="AM13" s="13">
        <v>0</v>
      </c>
      <c r="AN13" s="10"/>
      <c r="AO13" s="17" t="s">
        <v>33</v>
      </c>
      <c r="AP13" s="13">
        <v>1</v>
      </c>
      <c r="AQ13" s="10"/>
      <c r="AR13" s="17" t="s">
        <v>33</v>
      </c>
      <c r="AS13" s="13">
        <v>1</v>
      </c>
      <c r="AT13" s="10"/>
      <c r="AU13" s="17" t="s">
        <v>33</v>
      </c>
      <c r="AV13" s="13">
        <v>1</v>
      </c>
      <c r="AW13" s="10"/>
      <c r="AX13" s="17" t="s">
        <v>33</v>
      </c>
      <c r="AY13" s="13">
        <v>0</v>
      </c>
      <c r="AZ13" s="10"/>
      <c r="BA13" s="17" t="s">
        <v>33</v>
      </c>
      <c r="BB13" s="13">
        <v>0</v>
      </c>
      <c r="BC13" s="10"/>
      <c r="BD13" s="17" t="s">
        <v>33</v>
      </c>
      <c r="BE13" s="13">
        <v>0</v>
      </c>
      <c r="BF13" s="10"/>
      <c r="BG13" s="17" t="s">
        <v>33</v>
      </c>
      <c r="BH13" s="13">
        <v>0</v>
      </c>
      <c r="BI13" s="10"/>
      <c r="BJ13" s="17" t="s">
        <v>33</v>
      </c>
      <c r="BK13" s="13">
        <v>0</v>
      </c>
      <c r="BL13" s="10"/>
      <c r="BO13" s="10"/>
    </row>
    <row r="14" spans="1:67" ht="12.95" customHeight="1" x14ac:dyDescent="0.25">
      <c r="A14" s="90">
        <v>89</v>
      </c>
      <c r="B14" s="89" t="s">
        <v>32</v>
      </c>
      <c r="C14" s="89" t="s">
        <v>85</v>
      </c>
      <c r="D14" s="88">
        <f>AVERAGE(AM4:AM27)</f>
        <v>0.16666666666666666</v>
      </c>
      <c r="E14" s="87">
        <f>D14*24</f>
        <v>4</v>
      </c>
      <c r="F14" s="86">
        <f>SUM(AM$4:AM$9)*2</f>
        <v>0</v>
      </c>
      <c r="G14" s="86">
        <f>SUM(AM$10:AM$15)*2</f>
        <v>2</v>
      </c>
      <c r="H14" s="86">
        <f>SUM(AM$16:AM$21)*2</f>
        <v>6</v>
      </c>
      <c r="I14" s="84">
        <f>SUM(AM$22:AM$27)*2</f>
        <v>0</v>
      </c>
      <c r="J14" s="85">
        <v>0</v>
      </c>
      <c r="K14" s="84">
        <f t="shared" si="0"/>
        <v>0</v>
      </c>
      <c r="L14" s="83" t="s">
        <v>31</v>
      </c>
      <c r="N14" s="18" t="s">
        <v>30</v>
      </c>
      <c r="O14" s="13">
        <v>0</v>
      </c>
      <c r="Q14" s="17" t="s">
        <v>30</v>
      </c>
      <c r="R14" s="13">
        <v>1</v>
      </c>
      <c r="S14" s="10"/>
      <c r="T14" s="17" t="s">
        <v>30</v>
      </c>
      <c r="U14" s="13">
        <v>1</v>
      </c>
      <c r="V14" s="10"/>
      <c r="W14" s="17" t="s">
        <v>30</v>
      </c>
      <c r="X14" s="13">
        <v>1</v>
      </c>
      <c r="Y14" s="10"/>
      <c r="Z14" s="17" t="s">
        <v>30</v>
      </c>
      <c r="AA14" s="13">
        <v>0</v>
      </c>
      <c r="AB14" s="10"/>
      <c r="AC14" s="17" t="s">
        <v>30</v>
      </c>
      <c r="AD14" s="13">
        <v>1</v>
      </c>
      <c r="AE14" s="10"/>
      <c r="AF14" s="17" t="s">
        <v>30</v>
      </c>
      <c r="AG14" s="13">
        <v>0</v>
      </c>
      <c r="AH14" s="10"/>
      <c r="AI14" s="17" t="s">
        <v>30</v>
      </c>
      <c r="AJ14" s="13">
        <v>3</v>
      </c>
      <c r="AK14" s="10"/>
      <c r="AL14" s="17" t="s">
        <v>30</v>
      </c>
      <c r="AM14" s="13">
        <v>0</v>
      </c>
      <c r="AN14" s="10"/>
      <c r="AO14" s="17" t="s">
        <v>30</v>
      </c>
      <c r="AP14" s="13">
        <v>0</v>
      </c>
      <c r="AQ14" s="10"/>
      <c r="AR14" s="17" t="s">
        <v>30</v>
      </c>
      <c r="AS14" s="13">
        <v>1</v>
      </c>
      <c r="AT14" s="10"/>
      <c r="AU14" s="17" t="s">
        <v>30</v>
      </c>
      <c r="AV14" s="13">
        <v>0</v>
      </c>
      <c r="AW14" s="10"/>
      <c r="AX14" s="17" t="s">
        <v>30</v>
      </c>
      <c r="AY14" s="13">
        <v>1</v>
      </c>
      <c r="AZ14" s="10"/>
      <c r="BA14" s="17" t="s">
        <v>30</v>
      </c>
      <c r="BB14" s="13">
        <v>0</v>
      </c>
      <c r="BC14" s="10"/>
      <c r="BD14" s="17" t="s">
        <v>30</v>
      </c>
      <c r="BE14" s="13">
        <v>0</v>
      </c>
      <c r="BF14" s="10"/>
      <c r="BG14" s="17" t="s">
        <v>30</v>
      </c>
      <c r="BH14" s="13">
        <v>0</v>
      </c>
      <c r="BI14" s="10"/>
      <c r="BJ14" s="17" t="s">
        <v>30</v>
      </c>
      <c r="BK14" s="13">
        <v>0</v>
      </c>
      <c r="BL14" s="10"/>
      <c r="BO14" s="10"/>
    </row>
    <row r="15" spans="1:67" ht="12.95" customHeight="1" x14ac:dyDescent="0.25">
      <c r="A15" s="82">
        <v>166</v>
      </c>
      <c r="B15" s="81" t="s">
        <v>29</v>
      </c>
      <c r="C15" s="81" t="s">
        <v>85</v>
      </c>
      <c r="D15" s="80">
        <f>AVERAGE(AP4:AP27)</f>
        <v>0.20833333333333334</v>
      </c>
      <c r="E15" s="79">
        <f>D15*2*24</f>
        <v>10</v>
      </c>
      <c r="F15" s="78">
        <f>SUM(AP$4:AP$9)*2</f>
        <v>0</v>
      </c>
      <c r="G15" s="78">
        <f>SUM(AP$10:AP$15)*2</f>
        <v>6</v>
      </c>
      <c r="H15" s="78">
        <f>SUM(AP$16:AP$21)*2</f>
        <v>4</v>
      </c>
      <c r="I15" s="76">
        <f>SUM(AP$22:AP$27)*2</f>
        <v>0</v>
      </c>
      <c r="J15" s="77">
        <v>0</v>
      </c>
      <c r="K15" s="76">
        <f t="shared" si="0"/>
        <v>0</v>
      </c>
      <c r="L15" s="75" t="s">
        <v>22</v>
      </c>
      <c r="N15" s="17" t="s">
        <v>28</v>
      </c>
      <c r="O15" s="13">
        <v>0</v>
      </c>
      <c r="Q15" s="17" t="s">
        <v>28</v>
      </c>
      <c r="R15" s="13">
        <v>1</v>
      </c>
      <c r="S15" s="10"/>
      <c r="T15" s="17" t="s">
        <v>28</v>
      </c>
      <c r="U15" s="13">
        <v>1</v>
      </c>
      <c r="V15" s="10"/>
      <c r="W15" s="17" t="s">
        <v>28</v>
      </c>
      <c r="X15" s="13">
        <v>1</v>
      </c>
      <c r="Y15" s="10"/>
      <c r="Z15" s="17" t="s">
        <v>28</v>
      </c>
      <c r="AA15" s="13">
        <v>0</v>
      </c>
      <c r="AB15" s="10"/>
      <c r="AC15" s="17" t="s">
        <v>28</v>
      </c>
      <c r="AD15" s="13">
        <v>1</v>
      </c>
      <c r="AE15" s="10"/>
      <c r="AF15" s="17" t="s">
        <v>28</v>
      </c>
      <c r="AG15" s="13">
        <v>1</v>
      </c>
      <c r="AH15" s="10"/>
      <c r="AI15" s="17" t="s">
        <v>28</v>
      </c>
      <c r="AJ15" s="13">
        <v>2</v>
      </c>
      <c r="AK15" s="10"/>
      <c r="AL15" s="17" t="s">
        <v>28</v>
      </c>
      <c r="AM15" s="13">
        <v>0</v>
      </c>
      <c r="AN15" s="10"/>
      <c r="AO15" s="17" t="s">
        <v>28</v>
      </c>
      <c r="AP15" s="13">
        <v>1</v>
      </c>
      <c r="AQ15" s="10"/>
      <c r="AR15" s="17" t="s">
        <v>28</v>
      </c>
      <c r="AS15" s="13">
        <v>1</v>
      </c>
      <c r="AT15" s="10"/>
      <c r="AU15" s="17" t="s">
        <v>28</v>
      </c>
      <c r="AV15" s="13">
        <v>1</v>
      </c>
      <c r="AW15" s="10"/>
      <c r="AX15" s="17" t="s">
        <v>28</v>
      </c>
      <c r="AY15" s="13">
        <v>0</v>
      </c>
      <c r="AZ15" s="10"/>
      <c r="BA15" s="17" t="s">
        <v>28</v>
      </c>
      <c r="BB15" s="13">
        <v>0</v>
      </c>
      <c r="BC15" s="10"/>
      <c r="BD15" s="17" t="s">
        <v>28</v>
      </c>
      <c r="BE15" s="13">
        <v>0</v>
      </c>
      <c r="BF15" s="10"/>
      <c r="BG15" s="17" t="s">
        <v>28</v>
      </c>
      <c r="BH15" s="13">
        <v>0</v>
      </c>
      <c r="BI15" s="10"/>
      <c r="BJ15" s="17" t="s">
        <v>28</v>
      </c>
      <c r="BK15" s="13">
        <v>0</v>
      </c>
      <c r="BL15" s="10"/>
      <c r="BO15" s="10"/>
    </row>
    <row r="16" spans="1:67" ht="12.95" customHeight="1" x14ac:dyDescent="0.25">
      <c r="A16" s="74">
        <v>270</v>
      </c>
      <c r="B16" s="73" t="s">
        <v>27</v>
      </c>
      <c r="C16" s="73" t="s">
        <v>86</v>
      </c>
      <c r="D16" s="72">
        <f>AVERAGE(AS4:AS27)</f>
        <v>0.5</v>
      </c>
      <c r="E16" s="71">
        <f>D16*2*24</f>
        <v>24</v>
      </c>
      <c r="F16" s="70">
        <f>SUM(AS$4:AS$9)*2</f>
        <v>0</v>
      </c>
      <c r="G16" s="70">
        <f>SUM(AS$10:AS$15)*2</f>
        <v>12</v>
      </c>
      <c r="H16" s="70">
        <f>SUM(AS$16:AS$21)*2</f>
        <v>12</v>
      </c>
      <c r="I16" s="68">
        <f>SUM(AS$22:AS$27)*2</f>
        <v>0</v>
      </c>
      <c r="J16" s="69">
        <f>12*2</f>
        <v>24</v>
      </c>
      <c r="K16" s="68">
        <f>4*2</f>
        <v>8</v>
      </c>
      <c r="L16" s="67" t="s">
        <v>22</v>
      </c>
      <c r="N16" s="18" t="s">
        <v>26</v>
      </c>
      <c r="O16" s="13">
        <v>0</v>
      </c>
      <c r="Q16" s="17" t="s">
        <v>26</v>
      </c>
      <c r="R16" s="13">
        <v>1</v>
      </c>
      <c r="S16" s="10"/>
      <c r="T16" s="17" t="s">
        <v>26</v>
      </c>
      <c r="U16" s="13">
        <v>1</v>
      </c>
      <c r="V16" s="10"/>
      <c r="W16" s="17" t="s">
        <v>26</v>
      </c>
      <c r="X16" s="13">
        <v>1</v>
      </c>
      <c r="Y16" s="10"/>
      <c r="Z16" s="17" t="s">
        <v>26</v>
      </c>
      <c r="AA16" s="13">
        <v>0</v>
      </c>
      <c r="AB16" s="10"/>
      <c r="AC16" s="17" t="s">
        <v>26</v>
      </c>
      <c r="AD16" s="13">
        <v>1</v>
      </c>
      <c r="AE16" s="10"/>
      <c r="AF16" s="17" t="s">
        <v>26</v>
      </c>
      <c r="AG16" s="13">
        <v>0</v>
      </c>
      <c r="AH16" s="10"/>
      <c r="AI16" s="17" t="s">
        <v>26</v>
      </c>
      <c r="AJ16" s="13">
        <v>2</v>
      </c>
      <c r="AK16" s="10"/>
      <c r="AL16" s="17" t="s">
        <v>26</v>
      </c>
      <c r="AM16" s="13">
        <v>0</v>
      </c>
      <c r="AN16" s="10"/>
      <c r="AO16" s="17" t="s">
        <v>26</v>
      </c>
      <c r="AP16" s="13">
        <v>0</v>
      </c>
      <c r="AQ16" s="10"/>
      <c r="AR16" s="17" t="s">
        <v>26</v>
      </c>
      <c r="AS16" s="13">
        <v>1</v>
      </c>
      <c r="AT16" s="10"/>
      <c r="AU16" s="17" t="s">
        <v>26</v>
      </c>
      <c r="AV16" s="13">
        <v>0</v>
      </c>
      <c r="AW16" s="10"/>
      <c r="AX16" s="17" t="s">
        <v>26</v>
      </c>
      <c r="AY16" s="13">
        <v>1</v>
      </c>
      <c r="AZ16" s="10"/>
      <c r="BA16" s="17" t="s">
        <v>26</v>
      </c>
      <c r="BB16" s="13">
        <v>0</v>
      </c>
      <c r="BC16" s="10"/>
      <c r="BD16" s="17" t="s">
        <v>26</v>
      </c>
      <c r="BE16" s="13">
        <v>0</v>
      </c>
      <c r="BF16" s="10"/>
      <c r="BG16" s="17" t="s">
        <v>26</v>
      </c>
      <c r="BH16" s="13">
        <v>0</v>
      </c>
      <c r="BI16" s="10"/>
      <c r="BJ16" s="17" t="s">
        <v>26</v>
      </c>
      <c r="BK16" s="13">
        <v>0</v>
      </c>
      <c r="BL16" s="10"/>
      <c r="BO16" s="10"/>
    </row>
    <row r="17" spans="1:67" ht="12.95" customHeight="1" x14ac:dyDescent="0.25">
      <c r="A17" s="66">
        <v>271</v>
      </c>
      <c r="B17" s="65" t="s">
        <v>25</v>
      </c>
      <c r="C17" s="65" t="s">
        <v>86</v>
      </c>
      <c r="D17" s="64">
        <f>AVERAGE(AV4:AV27)</f>
        <v>0.375</v>
      </c>
      <c r="E17" s="63">
        <f>D17*2*24</f>
        <v>18</v>
      </c>
      <c r="F17" s="62">
        <f>SUM(AV$4:AV$9)*2</f>
        <v>4</v>
      </c>
      <c r="G17" s="62">
        <f>SUM(AV$10:AV$15)*2</f>
        <v>8</v>
      </c>
      <c r="H17" s="62">
        <f>SUM(AV$16:AV$21)*2</f>
        <v>4</v>
      </c>
      <c r="I17" s="60">
        <f>SUM(AV$22:AV$27)*2</f>
        <v>2</v>
      </c>
      <c r="J17" s="61">
        <f>5*2</f>
        <v>10</v>
      </c>
      <c r="K17" s="60">
        <f>4*2</f>
        <v>8</v>
      </c>
      <c r="L17" s="59" t="s">
        <v>22</v>
      </c>
      <c r="N17" s="18" t="s">
        <v>24</v>
      </c>
      <c r="O17" s="13">
        <v>1</v>
      </c>
      <c r="Q17" s="17" t="s">
        <v>24</v>
      </c>
      <c r="R17" s="13">
        <v>1</v>
      </c>
      <c r="S17" s="10"/>
      <c r="T17" s="17" t="s">
        <v>24</v>
      </c>
      <c r="U17" s="13">
        <v>1</v>
      </c>
      <c r="V17" s="10"/>
      <c r="W17" s="17" t="s">
        <v>24</v>
      </c>
      <c r="X17" s="13">
        <v>1</v>
      </c>
      <c r="Y17" s="10"/>
      <c r="Z17" s="17" t="s">
        <v>24</v>
      </c>
      <c r="AA17" s="13">
        <v>0</v>
      </c>
      <c r="AB17" s="10"/>
      <c r="AC17" s="17" t="s">
        <v>24</v>
      </c>
      <c r="AD17" s="13">
        <v>1</v>
      </c>
      <c r="AE17" s="10"/>
      <c r="AF17" s="17" t="s">
        <v>24</v>
      </c>
      <c r="AG17" s="13">
        <v>1</v>
      </c>
      <c r="AH17" s="10"/>
      <c r="AI17" s="17" t="s">
        <v>24</v>
      </c>
      <c r="AJ17" s="13">
        <v>3</v>
      </c>
      <c r="AK17" s="10"/>
      <c r="AL17" s="17" t="s">
        <v>24</v>
      </c>
      <c r="AM17" s="13">
        <v>0</v>
      </c>
      <c r="AN17" s="10"/>
      <c r="AO17" s="17" t="s">
        <v>24</v>
      </c>
      <c r="AP17" s="13">
        <v>0</v>
      </c>
      <c r="AQ17" s="10"/>
      <c r="AR17" s="17" t="s">
        <v>24</v>
      </c>
      <c r="AS17" s="13">
        <v>1</v>
      </c>
      <c r="AT17" s="10"/>
      <c r="AU17" s="17" t="s">
        <v>24</v>
      </c>
      <c r="AV17" s="13">
        <v>1</v>
      </c>
      <c r="AW17" s="10"/>
      <c r="AX17" s="17" t="s">
        <v>24</v>
      </c>
      <c r="AY17" s="13">
        <v>0</v>
      </c>
      <c r="AZ17" s="10"/>
      <c r="BA17" s="17" t="s">
        <v>24</v>
      </c>
      <c r="BB17" s="13">
        <v>0</v>
      </c>
      <c r="BC17" s="10"/>
      <c r="BD17" s="17" t="s">
        <v>24</v>
      </c>
      <c r="BE17" s="13">
        <v>0</v>
      </c>
      <c r="BF17" s="10"/>
      <c r="BG17" s="17" t="s">
        <v>24</v>
      </c>
      <c r="BH17" s="13">
        <v>0</v>
      </c>
      <c r="BI17" s="10"/>
      <c r="BJ17" s="17" t="s">
        <v>24</v>
      </c>
      <c r="BK17" s="13">
        <v>0</v>
      </c>
      <c r="BL17" s="10"/>
      <c r="BO17" s="10"/>
    </row>
    <row r="18" spans="1:67" ht="12.95" customHeight="1" x14ac:dyDescent="0.25">
      <c r="A18" s="58">
        <v>272</v>
      </c>
      <c r="B18" s="57" t="s">
        <v>23</v>
      </c>
      <c r="C18" s="57" t="s">
        <v>86</v>
      </c>
      <c r="D18" s="56">
        <f>AVERAGE(AY4:AY27)</f>
        <v>0.45833333333333331</v>
      </c>
      <c r="E18" s="56">
        <f>D18*2*24</f>
        <v>22</v>
      </c>
      <c r="F18" s="55">
        <f>SUM(AY$4:AY$9)*2</f>
        <v>2</v>
      </c>
      <c r="G18" s="55">
        <f>SUM(AY$10:AY$15)*2</f>
        <v>8</v>
      </c>
      <c r="H18" s="55">
        <f>SUM(AY$16:AY$21)*2</f>
        <v>8</v>
      </c>
      <c r="I18" s="53">
        <f>SUM(AY$22:AY$27)*2</f>
        <v>4</v>
      </c>
      <c r="J18" s="54">
        <f>6*2</f>
        <v>12</v>
      </c>
      <c r="K18" s="53">
        <f>0*2</f>
        <v>0</v>
      </c>
      <c r="L18" s="52" t="s">
        <v>22</v>
      </c>
      <c r="N18" s="18" t="s">
        <v>21</v>
      </c>
      <c r="O18" s="13">
        <v>0</v>
      </c>
      <c r="Q18" s="17" t="s">
        <v>21</v>
      </c>
      <c r="R18" s="13">
        <v>1</v>
      </c>
      <c r="S18" s="10"/>
      <c r="T18" s="17" t="s">
        <v>21</v>
      </c>
      <c r="U18" s="13">
        <v>1</v>
      </c>
      <c r="V18" s="10"/>
      <c r="W18" s="17" t="s">
        <v>21</v>
      </c>
      <c r="X18" s="13">
        <v>0</v>
      </c>
      <c r="Y18" s="10"/>
      <c r="Z18" s="17" t="s">
        <v>21</v>
      </c>
      <c r="AA18" s="13">
        <v>1</v>
      </c>
      <c r="AB18" s="10"/>
      <c r="AC18" s="17" t="s">
        <v>21</v>
      </c>
      <c r="AD18" s="13">
        <v>0</v>
      </c>
      <c r="AE18" s="10"/>
      <c r="AF18" s="17" t="s">
        <v>21</v>
      </c>
      <c r="AG18" s="13">
        <v>0</v>
      </c>
      <c r="AH18" s="10"/>
      <c r="AI18" s="17" t="s">
        <v>21</v>
      </c>
      <c r="AJ18" s="13">
        <v>3</v>
      </c>
      <c r="AK18" s="10"/>
      <c r="AL18" s="17" t="s">
        <v>21</v>
      </c>
      <c r="AM18" s="13">
        <v>1</v>
      </c>
      <c r="AN18" s="10"/>
      <c r="AO18" s="17" t="s">
        <v>21</v>
      </c>
      <c r="AP18" s="13">
        <v>1</v>
      </c>
      <c r="AQ18" s="10"/>
      <c r="AR18" s="17" t="s">
        <v>21</v>
      </c>
      <c r="AS18" s="13">
        <v>1</v>
      </c>
      <c r="AT18" s="10"/>
      <c r="AU18" s="17" t="s">
        <v>21</v>
      </c>
      <c r="AV18" s="13">
        <v>0</v>
      </c>
      <c r="AW18" s="10"/>
      <c r="AX18" s="17" t="s">
        <v>21</v>
      </c>
      <c r="AY18" s="13">
        <v>1</v>
      </c>
      <c r="AZ18" s="10"/>
      <c r="BA18" s="17" t="s">
        <v>21</v>
      </c>
      <c r="BB18" s="13">
        <v>1</v>
      </c>
      <c r="BC18" s="10"/>
      <c r="BD18" s="17" t="s">
        <v>21</v>
      </c>
      <c r="BE18" s="13">
        <v>0</v>
      </c>
      <c r="BF18" s="10"/>
      <c r="BG18" s="17" t="s">
        <v>21</v>
      </c>
      <c r="BH18" s="13">
        <v>0</v>
      </c>
      <c r="BI18" s="10"/>
      <c r="BJ18" s="17" t="s">
        <v>21</v>
      </c>
      <c r="BK18" s="13">
        <v>0</v>
      </c>
      <c r="BL18" s="10"/>
      <c r="BO18" s="10"/>
    </row>
    <row r="19" spans="1:67" ht="12.95" customHeight="1" x14ac:dyDescent="0.25">
      <c r="A19" s="51">
        <v>524</v>
      </c>
      <c r="B19" s="50" t="s">
        <v>20</v>
      </c>
      <c r="C19" s="50" t="s">
        <v>87</v>
      </c>
      <c r="D19" s="49">
        <f>AVERAGE(BB4:BB27)</f>
        <v>8.3333333333333329E-2</v>
      </c>
      <c r="E19" s="49">
        <f>D19*24</f>
        <v>2</v>
      </c>
      <c r="F19" s="48">
        <f>SUM(BB$4:BB$9)</f>
        <v>0</v>
      </c>
      <c r="G19" s="48">
        <f>SUM(BB$10:BB$15)</f>
        <v>1</v>
      </c>
      <c r="H19" s="48">
        <f>SUM(BB$16:BB$21)</f>
        <v>1</v>
      </c>
      <c r="I19" s="46">
        <f>SUM(BB$22:BB$27)</f>
        <v>0</v>
      </c>
      <c r="J19" s="47">
        <v>0</v>
      </c>
      <c r="K19" s="46">
        <f>0*2</f>
        <v>0</v>
      </c>
      <c r="L19" s="45" t="s">
        <v>11</v>
      </c>
      <c r="N19" s="18" t="s">
        <v>19</v>
      </c>
      <c r="O19" s="13">
        <v>0</v>
      </c>
      <c r="Q19" s="17" t="s">
        <v>19</v>
      </c>
      <c r="R19" s="13">
        <v>1</v>
      </c>
      <c r="S19" s="10"/>
      <c r="T19" s="17" t="s">
        <v>19</v>
      </c>
      <c r="U19" s="13">
        <v>1</v>
      </c>
      <c r="V19" s="10"/>
      <c r="W19" s="17" t="s">
        <v>19</v>
      </c>
      <c r="X19" s="13">
        <v>1</v>
      </c>
      <c r="Y19" s="10"/>
      <c r="Z19" s="17" t="s">
        <v>19</v>
      </c>
      <c r="AA19" s="13">
        <v>0</v>
      </c>
      <c r="AB19" s="10"/>
      <c r="AC19" s="17" t="s">
        <v>19</v>
      </c>
      <c r="AD19" s="13">
        <v>1</v>
      </c>
      <c r="AE19" s="10"/>
      <c r="AF19" s="17" t="s">
        <v>19</v>
      </c>
      <c r="AG19" s="13">
        <v>0</v>
      </c>
      <c r="AH19" s="10"/>
      <c r="AI19" s="17" t="s">
        <v>19</v>
      </c>
      <c r="AJ19" s="13">
        <v>3</v>
      </c>
      <c r="AK19" s="10"/>
      <c r="AL19" s="17" t="s">
        <v>19</v>
      </c>
      <c r="AM19" s="13">
        <v>1</v>
      </c>
      <c r="AN19" s="10"/>
      <c r="AO19" s="17" t="s">
        <v>19</v>
      </c>
      <c r="AP19" s="13">
        <v>0</v>
      </c>
      <c r="AQ19" s="10"/>
      <c r="AR19" s="17" t="s">
        <v>19</v>
      </c>
      <c r="AS19" s="13">
        <v>1</v>
      </c>
      <c r="AT19" s="10"/>
      <c r="AU19" s="17" t="s">
        <v>19</v>
      </c>
      <c r="AV19" s="13">
        <v>1</v>
      </c>
      <c r="AW19" s="10"/>
      <c r="AX19" s="17" t="s">
        <v>19</v>
      </c>
      <c r="AY19" s="13">
        <v>0</v>
      </c>
      <c r="AZ19" s="10"/>
      <c r="BA19" s="17" t="s">
        <v>19</v>
      </c>
      <c r="BB19" s="13">
        <v>0</v>
      </c>
      <c r="BC19" s="10"/>
      <c r="BD19" s="17" t="s">
        <v>19</v>
      </c>
      <c r="BE19" s="13">
        <v>0</v>
      </c>
      <c r="BF19" s="10"/>
      <c r="BG19" s="17" t="s">
        <v>19</v>
      </c>
      <c r="BH19" s="13">
        <v>1</v>
      </c>
      <c r="BI19" s="10"/>
      <c r="BJ19" s="17" t="s">
        <v>19</v>
      </c>
      <c r="BK19" s="13">
        <v>1</v>
      </c>
      <c r="BL19" s="10"/>
      <c r="BO19" s="10"/>
    </row>
    <row r="20" spans="1:67" ht="12.95" customHeight="1" x14ac:dyDescent="0.25">
      <c r="A20" s="44">
        <v>634</v>
      </c>
      <c r="B20" s="43" t="s">
        <v>18</v>
      </c>
      <c r="C20" s="43" t="s">
        <v>88</v>
      </c>
      <c r="D20" s="42">
        <f>AVERAGE(BE4:BE27)</f>
        <v>8.3333333333333329E-2</v>
      </c>
      <c r="E20" s="42">
        <f>D20*24</f>
        <v>2</v>
      </c>
      <c r="F20" s="41">
        <f>SUM(BE$4:BE$9)</f>
        <v>0</v>
      </c>
      <c r="G20" s="41">
        <f>SUM(BE$10:BE$15)</f>
        <v>1</v>
      </c>
      <c r="H20" s="41">
        <f>SUM(BE$16:BE$21)</f>
        <v>0</v>
      </c>
      <c r="I20" s="39">
        <f>SUM(BE$22:BE$27)</f>
        <v>1</v>
      </c>
      <c r="J20" s="40">
        <v>0</v>
      </c>
      <c r="K20" s="39">
        <f>0*2</f>
        <v>0</v>
      </c>
      <c r="L20" s="38" t="s">
        <v>11</v>
      </c>
      <c r="N20" s="18" t="s">
        <v>17</v>
      </c>
      <c r="O20" s="13">
        <v>0</v>
      </c>
      <c r="Q20" s="17" t="s">
        <v>17</v>
      </c>
      <c r="R20" s="13">
        <v>1</v>
      </c>
      <c r="S20" s="10"/>
      <c r="T20" s="17" t="s">
        <v>17</v>
      </c>
      <c r="U20" s="13">
        <v>1</v>
      </c>
      <c r="V20" s="10"/>
      <c r="W20" s="17" t="s">
        <v>17</v>
      </c>
      <c r="X20" s="13">
        <v>1</v>
      </c>
      <c r="Y20" s="10"/>
      <c r="Z20" s="17" t="s">
        <v>17</v>
      </c>
      <c r="AA20" s="13">
        <v>0</v>
      </c>
      <c r="AB20" s="10"/>
      <c r="AC20" s="17" t="s">
        <v>17</v>
      </c>
      <c r="AD20" s="13">
        <v>1</v>
      </c>
      <c r="AE20" s="10"/>
      <c r="AF20" s="17" t="s">
        <v>17</v>
      </c>
      <c r="AG20" s="13">
        <v>0</v>
      </c>
      <c r="AH20" s="10"/>
      <c r="AI20" s="17" t="s">
        <v>17</v>
      </c>
      <c r="AJ20" s="13">
        <v>3</v>
      </c>
      <c r="AK20" s="10"/>
      <c r="AL20" s="17" t="s">
        <v>17</v>
      </c>
      <c r="AM20" s="13">
        <v>1</v>
      </c>
      <c r="AN20" s="10"/>
      <c r="AO20" s="17" t="s">
        <v>17</v>
      </c>
      <c r="AP20" s="13">
        <v>1</v>
      </c>
      <c r="AQ20" s="10"/>
      <c r="AR20" s="17" t="s">
        <v>17</v>
      </c>
      <c r="AS20" s="13">
        <v>1</v>
      </c>
      <c r="AT20" s="10"/>
      <c r="AU20" s="17" t="s">
        <v>17</v>
      </c>
      <c r="AV20" s="13">
        <v>0</v>
      </c>
      <c r="AW20" s="10"/>
      <c r="AX20" s="17" t="s">
        <v>17</v>
      </c>
      <c r="AY20" s="13">
        <v>1</v>
      </c>
      <c r="AZ20" s="10"/>
      <c r="BA20" s="17" t="s">
        <v>17</v>
      </c>
      <c r="BB20" s="13">
        <v>0</v>
      </c>
      <c r="BC20" s="10"/>
      <c r="BD20" s="17" t="s">
        <v>17</v>
      </c>
      <c r="BE20" s="13">
        <v>0</v>
      </c>
      <c r="BF20" s="10"/>
      <c r="BG20" s="17" t="s">
        <v>17</v>
      </c>
      <c r="BH20" s="13">
        <v>0</v>
      </c>
      <c r="BI20" s="10"/>
      <c r="BJ20" s="17" t="s">
        <v>17</v>
      </c>
      <c r="BK20" s="13">
        <v>0</v>
      </c>
      <c r="BL20" s="10"/>
      <c r="BO20" s="10"/>
    </row>
    <row r="21" spans="1:67" ht="12.95" customHeight="1" x14ac:dyDescent="0.25">
      <c r="A21" s="37" t="s">
        <v>16</v>
      </c>
      <c r="B21" s="36" t="s">
        <v>15</v>
      </c>
      <c r="C21" s="36" t="s">
        <v>89</v>
      </c>
      <c r="D21" s="35">
        <f>AVERAGE(BH4:BH27)</f>
        <v>8.3333333333333329E-2</v>
      </c>
      <c r="E21" s="35">
        <f>D21*24</f>
        <v>2</v>
      </c>
      <c r="F21" s="34">
        <f>SUM(BH$4:BH$9)</f>
        <v>0</v>
      </c>
      <c r="G21" s="34">
        <f>SUM(BH$10:BH$15)</f>
        <v>1</v>
      </c>
      <c r="H21" s="34">
        <f>SUM(BH$16:BH$21)</f>
        <v>1</v>
      </c>
      <c r="I21" s="32">
        <f>SUM(BH$22:BH$27)</f>
        <v>0</v>
      </c>
      <c r="J21" s="33">
        <v>0</v>
      </c>
      <c r="K21" s="32">
        <f>0*2</f>
        <v>0</v>
      </c>
      <c r="L21" s="31" t="s">
        <v>11</v>
      </c>
      <c r="N21" s="18" t="s">
        <v>14</v>
      </c>
      <c r="O21" s="13">
        <v>0</v>
      </c>
      <c r="Q21" s="17" t="s">
        <v>14</v>
      </c>
      <c r="R21" s="13">
        <v>0</v>
      </c>
      <c r="S21" s="10"/>
      <c r="T21" s="17" t="s">
        <v>14</v>
      </c>
      <c r="U21" s="13">
        <v>1</v>
      </c>
      <c r="V21" s="10"/>
      <c r="W21" s="17" t="s">
        <v>14</v>
      </c>
      <c r="X21" s="13">
        <v>0</v>
      </c>
      <c r="Y21" s="10"/>
      <c r="Z21" s="17" t="s">
        <v>14</v>
      </c>
      <c r="AA21" s="13">
        <v>0</v>
      </c>
      <c r="AB21" s="10"/>
      <c r="AC21" s="17" t="s">
        <v>14</v>
      </c>
      <c r="AD21" s="13">
        <v>1</v>
      </c>
      <c r="AE21" s="10"/>
      <c r="AF21" s="17" t="s">
        <v>14</v>
      </c>
      <c r="AG21" s="13">
        <v>0</v>
      </c>
      <c r="AH21" s="10"/>
      <c r="AI21" s="17" t="s">
        <v>14</v>
      </c>
      <c r="AJ21" s="13">
        <v>0</v>
      </c>
      <c r="AK21" s="10"/>
      <c r="AL21" s="17" t="s">
        <v>14</v>
      </c>
      <c r="AM21" s="13">
        <v>0</v>
      </c>
      <c r="AN21" s="10"/>
      <c r="AO21" s="17" t="s">
        <v>14</v>
      </c>
      <c r="AP21" s="13">
        <v>0</v>
      </c>
      <c r="AQ21" s="10"/>
      <c r="AR21" s="17" t="s">
        <v>14</v>
      </c>
      <c r="AS21" s="13">
        <v>1</v>
      </c>
      <c r="AT21" s="10"/>
      <c r="AU21" s="17" t="s">
        <v>14</v>
      </c>
      <c r="AV21" s="13">
        <v>0</v>
      </c>
      <c r="AW21" s="10"/>
      <c r="AX21" s="17" t="s">
        <v>14</v>
      </c>
      <c r="AY21" s="13">
        <v>1</v>
      </c>
      <c r="AZ21" s="10"/>
      <c r="BA21" s="17" t="s">
        <v>14</v>
      </c>
      <c r="BB21" s="13">
        <v>0</v>
      </c>
      <c r="BC21" s="10"/>
      <c r="BD21" s="17" t="s">
        <v>14</v>
      </c>
      <c r="BE21" s="13">
        <v>0</v>
      </c>
      <c r="BF21" s="10"/>
      <c r="BG21" s="17" t="s">
        <v>14</v>
      </c>
      <c r="BH21" s="13">
        <v>0</v>
      </c>
      <c r="BI21" s="10"/>
      <c r="BJ21" s="17" t="s">
        <v>14</v>
      </c>
      <c r="BK21" s="13">
        <v>0</v>
      </c>
      <c r="BL21" s="10"/>
      <c r="BO21" s="10"/>
    </row>
    <row r="22" spans="1:67" ht="12.95" customHeight="1" thickBot="1" x14ac:dyDescent="0.3">
      <c r="A22" s="30" t="s">
        <v>13</v>
      </c>
      <c r="B22" s="29" t="s">
        <v>12</v>
      </c>
      <c r="C22" s="29" t="s">
        <v>89</v>
      </c>
      <c r="D22" s="28">
        <f>AVERAGE(BK4:BK27)</f>
        <v>8.3333333333333329E-2</v>
      </c>
      <c r="E22" s="27">
        <f>D22*24</f>
        <v>2</v>
      </c>
      <c r="F22" s="26">
        <f>SUM(BK$4:BK$9)</f>
        <v>0</v>
      </c>
      <c r="G22" s="26">
        <f>SUM(BK$10:BK$15)</f>
        <v>1</v>
      </c>
      <c r="H22" s="26">
        <f>SUM(BK$16:BK$21)</f>
        <v>1</v>
      </c>
      <c r="I22" s="25">
        <f>SUM(BK$22:BK$27)</f>
        <v>0</v>
      </c>
      <c r="J22" s="24">
        <v>0</v>
      </c>
      <c r="K22" s="23">
        <f>0*2</f>
        <v>0</v>
      </c>
      <c r="L22" s="22" t="s">
        <v>11</v>
      </c>
      <c r="N22" s="18" t="s">
        <v>10</v>
      </c>
      <c r="O22" s="13">
        <v>0</v>
      </c>
      <c r="Q22" s="17" t="s">
        <v>10</v>
      </c>
      <c r="R22" s="13">
        <v>0</v>
      </c>
      <c r="S22" s="10"/>
      <c r="T22" s="17" t="s">
        <v>10</v>
      </c>
      <c r="U22" s="13">
        <v>0</v>
      </c>
      <c r="V22" s="10"/>
      <c r="W22" s="17" t="s">
        <v>10</v>
      </c>
      <c r="X22" s="13">
        <v>0</v>
      </c>
      <c r="Y22" s="10"/>
      <c r="Z22" s="17" t="s">
        <v>10</v>
      </c>
      <c r="AA22" s="13">
        <v>0</v>
      </c>
      <c r="AB22" s="10"/>
      <c r="AC22" s="17" t="s">
        <v>10</v>
      </c>
      <c r="AD22" s="13">
        <v>0</v>
      </c>
      <c r="AE22" s="10"/>
      <c r="AF22" s="17" t="s">
        <v>10</v>
      </c>
      <c r="AG22" s="13">
        <v>0</v>
      </c>
      <c r="AH22" s="10"/>
      <c r="AI22" s="17" t="s">
        <v>10</v>
      </c>
      <c r="AJ22" s="13">
        <v>0</v>
      </c>
      <c r="AK22" s="10"/>
      <c r="AL22" s="17" t="s">
        <v>10</v>
      </c>
      <c r="AM22" s="13">
        <v>0</v>
      </c>
      <c r="AN22" s="10"/>
      <c r="AO22" s="17" t="s">
        <v>10</v>
      </c>
      <c r="AP22" s="13">
        <v>0</v>
      </c>
      <c r="AQ22" s="10"/>
      <c r="AR22" s="17" t="s">
        <v>10</v>
      </c>
      <c r="AS22" s="13">
        <v>0</v>
      </c>
      <c r="AT22" s="10"/>
      <c r="AU22" s="17" t="s">
        <v>10</v>
      </c>
      <c r="AV22" s="13">
        <v>1</v>
      </c>
      <c r="AW22" s="10"/>
      <c r="AX22" s="17" t="s">
        <v>10</v>
      </c>
      <c r="AY22" s="13">
        <v>0</v>
      </c>
      <c r="AZ22" s="10"/>
      <c r="BA22" s="17" t="s">
        <v>10</v>
      </c>
      <c r="BB22" s="13">
        <v>0</v>
      </c>
      <c r="BC22" s="10"/>
      <c r="BD22" s="17" t="s">
        <v>10</v>
      </c>
      <c r="BE22" s="13">
        <v>1</v>
      </c>
      <c r="BF22" s="10"/>
      <c r="BG22" s="17" t="s">
        <v>10</v>
      </c>
      <c r="BH22" s="13">
        <v>0</v>
      </c>
      <c r="BI22" s="10"/>
      <c r="BJ22" s="17" t="s">
        <v>10</v>
      </c>
      <c r="BK22" s="13">
        <v>0</v>
      </c>
      <c r="BL22" s="10"/>
      <c r="BO22" s="10"/>
    </row>
    <row r="23" spans="1:67" ht="12.95" customHeight="1" thickBot="1" x14ac:dyDescent="0.3">
      <c r="D23" s="21" t="s">
        <v>9</v>
      </c>
      <c r="E23" s="20">
        <f t="shared" ref="E23:K23" si="1">SUM(E6:E22)</f>
        <v>242</v>
      </c>
      <c r="F23" s="19">
        <f t="shared" si="1"/>
        <v>11</v>
      </c>
      <c r="G23" s="19">
        <f t="shared" si="1"/>
        <v>124</v>
      </c>
      <c r="H23" s="19">
        <f t="shared" si="1"/>
        <v>104</v>
      </c>
      <c r="I23" s="19">
        <f t="shared" si="1"/>
        <v>7</v>
      </c>
      <c r="J23" s="19">
        <f t="shared" si="1"/>
        <v>176</v>
      </c>
      <c r="K23" s="19">
        <f t="shared" si="1"/>
        <v>16</v>
      </c>
      <c r="N23" s="18" t="s">
        <v>8</v>
      </c>
      <c r="O23" s="13">
        <v>0</v>
      </c>
      <c r="Q23" s="17" t="s">
        <v>8</v>
      </c>
      <c r="R23" s="13">
        <v>0</v>
      </c>
      <c r="S23" s="10"/>
      <c r="T23" s="17" t="s">
        <v>8</v>
      </c>
      <c r="U23" s="13">
        <v>0</v>
      </c>
      <c r="V23" s="10"/>
      <c r="W23" s="17" t="s">
        <v>8</v>
      </c>
      <c r="X23" s="13">
        <v>0</v>
      </c>
      <c r="Y23" s="10"/>
      <c r="Z23" s="17" t="s">
        <v>8</v>
      </c>
      <c r="AA23" s="13">
        <v>0</v>
      </c>
      <c r="AB23" s="10"/>
      <c r="AC23" s="17" t="s">
        <v>8</v>
      </c>
      <c r="AD23" s="13">
        <v>0</v>
      </c>
      <c r="AE23" s="10"/>
      <c r="AF23" s="17" t="s">
        <v>8</v>
      </c>
      <c r="AG23" s="13">
        <v>0</v>
      </c>
      <c r="AH23" s="10"/>
      <c r="AI23" s="17" t="s">
        <v>8</v>
      </c>
      <c r="AJ23" s="13">
        <v>0</v>
      </c>
      <c r="AK23" s="10"/>
      <c r="AL23" s="17" t="s">
        <v>8</v>
      </c>
      <c r="AM23" s="13">
        <v>0</v>
      </c>
      <c r="AN23" s="10"/>
      <c r="AO23" s="17" t="s">
        <v>8</v>
      </c>
      <c r="AP23" s="13">
        <v>0</v>
      </c>
      <c r="AQ23" s="10"/>
      <c r="AR23" s="17" t="s">
        <v>8</v>
      </c>
      <c r="AS23" s="13">
        <v>0</v>
      </c>
      <c r="AT23" s="10"/>
      <c r="AU23" s="17" t="s">
        <v>8</v>
      </c>
      <c r="AV23" s="13">
        <v>0</v>
      </c>
      <c r="AW23" s="10"/>
      <c r="AX23" s="17" t="s">
        <v>8</v>
      </c>
      <c r="AY23" s="13">
        <v>1</v>
      </c>
      <c r="AZ23" s="10"/>
      <c r="BA23" s="17" t="s">
        <v>8</v>
      </c>
      <c r="BB23" s="13">
        <v>0</v>
      </c>
      <c r="BC23" s="10"/>
      <c r="BD23" s="17" t="s">
        <v>8</v>
      </c>
      <c r="BE23" s="13">
        <v>0</v>
      </c>
      <c r="BF23" s="10"/>
      <c r="BG23" s="17" t="s">
        <v>8</v>
      </c>
      <c r="BH23" s="13">
        <v>0</v>
      </c>
      <c r="BI23" s="10"/>
      <c r="BJ23" s="17" t="s">
        <v>8</v>
      </c>
      <c r="BK23" s="13">
        <v>0</v>
      </c>
      <c r="BL23" s="10"/>
      <c r="BO23" s="10"/>
    </row>
    <row r="24" spans="1:67" ht="12.95" customHeight="1" x14ac:dyDescent="0.25">
      <c r="N24" s="15" t="s">
        <v>7</v>
      </c>
      <c r="O24" s="13">
        <v>0</v>
      </c>
      <c r="Q24" s="14" t="s">
        <v>7</v>
      </c>
      <c r="R24" s="13">
        <v>0</v>
      </c>
      <c r="S24" s="10"/>
      <c r="T24" s="14" t="s">
        <v>7</v>
      </c>
      <c r="U24" s="13">
        <v>0</v>
      </c>
      <c r="V24" s="10"/>
      <c r="W24" s="14" t="s">
        <v>7</v>
      </c>
      <c r="X24" s="13">
        <v>0</v>
      </c>
      <c r="Y24" s="10"/>
      <c r="Z24" s="14" t="s">
        <v>7</v>
      </c>
      <c r="AA24" s="13">
        <v>0</v>
      </c>
      <c r="AB24" s="10"/>
      <c r="AC24" s="14" t="s">
        <v>7</v>
      </c>
      <c r="AD24" s="13">
        <v>0</v>
      </c>
      <c r="AE24" s="10"/>
      <c r="AF24" s="14" t="s">
        <v>7</v>
      </c>
      <c r="AG24" s="13">
        <v>0</v>
      </c>
      <c r="AH24" s="10"/>
      <c r="AI24" s="14" t="s">
        <v>7</v>
      </c>
      <c r="AJ24" s="13">
        <v>0</v>
      </c>
      <c r="AK24" s="10"/>
      <c r="AL24" s="14" t="s">
        <v>7</v>
      </c>
      <c r="AM24" s="13">
        <v>0</v>
      </c>
      <c r="AN24" s="10"/>
      <c r="AO24" s="14" t="s">
        <v>7</v>
      </c>
      <c r="AP24" s="13">
        <v>0</v>
      </c>
      <c r="AQ24" s="10"/>
      <c r="AR24" s="14" t="s">
        <v>7</v>
      </c>
      <c r="AS24" s="13">
        <v>0</v>
      </c>
      <c r="AT24" s="10"/>
      <c r="AU24" s="14" t="s">
        <v>7</v>
      </c>
      <c r="AV24" s="13">
        <v>0</v>
      </c>
      <c r="AW24" s="10"/>
      <c r="AX24" s="14" t="s">
        <v>7</v>
      </c>
      <c r="AY24" s="13">
        <v>1</v>
      </c>
      <c r="AZ24" s="10"/>
      <c r="BA24" s="14" t="s">
        <v>7</v>
      </c>
      <c r="BB24" s="13">
        <v>0</v>
      </c>
      <c r="BC24" s="10"/>
      <c r="BD24" s="14" t="s">
        <v>7</v>
      </c>
      <c r="BE24" s="13">
        <v>0</v>
      </c>
      <c r="BF24" s="10"/>
      <c r="BG24" s="14" t="s">
        <v>7</v>
      </c>
      <c r="BH24" s="13">
        <v>0</v>
      </c>
      <c r="BI24" s="10"/>
      <c r="BJ24" s="14" t="s">
        <v>7</v>
      </c>
      <c r="BK24" s="13">
        <v>0</v>
      </c>
      <c r="BL24" s="10"/>
      <c r="BO24" s="10"/>
    </row>
    <row r="25" spans="1:67" ht="12.95" customHeight="1" x14ac:dyDescent="0.25">
      <c r="A25" s="16" t="s">
        <v>6</v>
      </c>
      <c r="N25" s="15" t="s">
        <v>5</v>
      </c>
      <c r="O25" s="13">
        <v>0</v>
      </c>
      <c r="Q25" s="14" t="s">
        <v>5</v>
      </c>
      <c r="R25" s="13">
        <v>0</v>
      </c>
      <c r="S25" s="10"/>
      <c r="T25" s="14" t="s">
        <v>5</v>
      </c>
      <c r="U25" s="13">
        <v>0</v>
      </c>
      <c r="V25" s="10"/>
      <c r="W25" s="14" t="s">
        <v>5</v>
      </c>
      <c r="X25" s="13">
        <v>0</v>
      </c>
      <c r="Y25" s="10"/>
      <c r="Z25" s="14" t="s">
        <v>5</v>
      </c>
      <c r="AA25" s="13">
        <v>0</v>
      </c>
      <c r="AB25" s="10"/>
      <c r="AC25" s="14" t="s">
        <v>5</v>
      </c>
      <c r="AD25" s="13">
        <v>0</v>
      </c>
      <c r="AE25" s="10"/>
      <c r="AF25" s="14" t="s">
        <v>5</v>
      </c>
      <c r="AG25" s="13">
        <v>0</v>
      </c>
      <c r="AH25" s="10"/>
      <c r="AI25" s="14" t="s">
        <v>5</v>
      </c>
      <c r="AJ25" s="13">
        <v>0</v>
      </c>
      <c r="AK25" s="10"/>
      <c r="AL25" s="14" t="s">
        <v>5</v>
      </c>
      <c r="AM25" s="13">
        <v>0</v>
      </c>
      <c r="AN25" s="10"/>
      <c r="AO25" s="14" t="s">
        <v>5</v>
      </c>
      <c r="AP25" s="13">
        <v>0</v>
      </c>
      <c r="AQ25" s="10"/>
      <c r="AR25" s="14" t="s">
        <v>5</v>
      </c>
      <c r="AS25" s="13">
        <v>0</v>
      </c>
      <c r="AT25" s="10"/>
      <c r="AU25" s="14" t="s">
        <v>5</v>
      </c>
      <c r="AV25" s="13">
        <v>0</v>
      </c>
      <c r="AW25" s="10"/>
      <c r="AX25" s="14" t="s">
        <v>5</v>
      </c>
      <c r="AY25" s="13">
        <v>0</v>
      </c>
      <c r="AZ25" s="10"/>
      <c r="BA25" s="14" t="s">
        <v>5</v>
      </c>
      <c r="BB25" s="13">
        <v>0</v>
      </c>
      <c r="BC25" s="10"/>
      <c r="BD25" s="14" t="s">
        <v>5</v>
      </c>
      <c r="BE25" s="13">
        <v>0</v>
      </c>
      <c r="BF25" s="10"/>
      <c r="BG25" s="14" t="s">
        <v>5</v>
      </c>
      <c r="BH25" s="13">
        <v>0</v>
      </c>
      <c r="BI25" s="10"/>
      <c r="BJ25" s="14" t="s">
        <v>5</v>
      </c>
      <c r="BK25" s="13">
        <v>0</v>
      </c>
      <c r="BL25" s="10"/>
      <c r="BO25" s="10"/>
    </row>
    <row r="26" spans="1:67" ht="12.95" customHeight="1" x14ac:dyDescent="0.25">
      <c r="N26" s="15" t="s">
        <v>4</v>
      </c>
      <c r="O26" s="13">
        <v>0</v>
      </c>
      <c r="Q26" s="14" t="s">
        <v>4</v>
      </c>
      <c r="R26" s="13">
        <v>0</v>
      </c>
      <c r="S26" s="10"/>
      <c r="T26" s="14" t="s">
        <v>4</v>
      </c>
      <c r="U26" s="13">
        <v>0</v>
      </c>
      <c r="V26" s="10"/>
      <c r="W26" s="14" t="s">
        <v>4</v>
      </c>
      <c r="X26" s="13">
        <v>0</v>
      </c>
      <c r="Y26" s="10"/>
      <c r="Z26" s="14" t="s">
        <v>4</v>
      </c>
      <c r="AA26" s="13">
        <v>0</v>
      </c>
      <c r="AB26" s="10"/>
      <c r="AC26" s="14" t="s">
        <v>4</v>
      </c>
      <c r="AD26" s="13">
        <v>0</v>
      </c>
      <c r="AE26" s="10"/>
      <c r="AF26" s="14" t="s">
        <v>4</v>
      </c>
      <c r="AG26" s="13">
        <v>0</v>
      </c>
      <c r="AH26" s="10"/>
      <c r="AI26" s="14" t="s">
        <v>4</v>
      </c>
      <c r="AJ26" s="13">
        <v>0</v>
      </c>
      <c r="AK26" s="10"/>
      <c r="AL26" s="14" t="s">
        <v>4</v>
      </c>
      <c r="AM26" s="13">
        <v>0</v>
      </c>
      <c r="AN26" s="10"/>
      <c r="AO26" s="14" t="s">
        <v>4</v>
      </c>
      <c r="AP26" s="13">
        <v>0</v>
      </c>
      <c r="AQ26" s="10"/>
      <c r="AR26" s="14" t="s">
        <v>4</v>
      </c>
      <c r="AS26" s="13">
        <v>0</v>
      </c>
      <c r="AT26" s="10"/>
      <c r="AU26" s="14" t="s">
        <v>4</v>
      </c>
      <c r="AV26" s="13">
        <v>0</v>
      </c>
      <c r="AW26" s="10"/>
      <c r="AX26" s="14" t="s">
        <v>4</v>
      </c>
      <c r="AY26" s="13">
        <v>0</v>
      </c>
      <c r="AZ26" s="10"/>
      <c r="BA26" s="14" t="s">
        <v>4</v>
      </c>
      <c r="BB26" s="13">
        <v>0</v>
      </c>
      <c r="BC26" s="10"/>
      <c r="BD26" s="14" t="s">
        <v>4</v>
      </c>
      <c r="BE26" s="13">
        <v>0</v>
      </c>
      <c r="BF26" s="10"/>
      <c r="BG26" s="14" t="s">
        <v>4</v>
      </c>
      <c r="BH26" s="13">
        <v>0</v>
      </c>
      <c r="BI26" s="10"/>
      <c r="BJ26" s="14" t="s">
        <v>4</v>
      </c>
      <c r="BK26" s="13">
        <v>0</v>
      </c>
      <c r="BL26" s="10"/>
      <c r="BO26" s="10"/>
    </row>
    <row r="27" spans="1:67" ht="12.95" customHeight="1" thickBot="1" x14ac:dyDescent="0.3">
      <c r="N27" s="12" t="s">
        <v>3</v>
      </c>
      <c r="O27" s="11">
        <v>0</v>
      </c>
      <c r="Q27" s="12" t="s">
        <v>3</v>
      </c>
      <c r="R27" s="11">
        <v>0</v>
      </c>
      <c r="S27" s="10"/>
      <c r="T27" s="12" t="s">
        <v>3</v>
      </c>
      <c r="U27" s="11">
        <v>0</v>
      </c>
      <c r="V27" s="10"/>
      <c r="W27" s="12" t="s">
        <v>3</v>
      </c>
      <c r="X27" s="11">
        <v>0</v>
      </c>
      <c r="Y27" s="10"/>
      <c r="Z27" s="12" t="s">
        <v>3</v>
      </c>
      <c r="AA27" s="11">
        <v>0</v>
      </c>
      <c r="AB27" s="10"/>
      <c r="AC27" s="12" t="s">
        <v>3</v>
      </c>
      <c r="AD27" s="11">
        <v>0</v>
      </c>
      <c r="AE27" s="10"/>
      <c r="AF27" s="12" t="s">
        <v>3</v>
      </c>
      <c r="AG27" s="11">
        <v>0</v>
      </c>
      <c r="AH27" s="10"/>
      <c r="AI27" s="12" t="s">
        <v>3</v>
      </c>
      <c r="AJ27" s="11">
        <v>0</v>
      </c>
      <c r="AK27" s="10"/>
      <c r="AL27" s="12" t="s">
        <v>3</v>
      </c>
      <c r="AM27" s="11">
        <v>0</v>
      </c>
      <c r="AN27" s="10"/>
      <c r="AO27" s="12" t="s">
        <v>3</v>
      </c>
      <c r="AP27" s="11">
        <v>0</v>
      </c>
      <c r="AQ27" s="10"/>
      <c r="AR27" s="12" t="s">
        <v>3</v>
      </c>
      <c r="AS27" s="11">
        <v>0</v>
      </c>
      <c r="AT27" s="10"/>
      <c r="AU27" s="12" t="s">
        <v>3</v>
      </c>
      <c r="AV27" s="11">
        <v>0</v>
      </c>
      <c r="AW27" s="10"/>
      <c r="AX27" s="12" t="s">
        <v>3</v>
      </c>
      <c r="AY27" s="11">
        <v>0</v>
      </c>
      <c r="AZ27" s="10"/>
      <c r="BA27" s="12" t="s">
        <v>3</v>
      </c>
      <c r="BB27" s="11">
        <v>0</v>
      </c>
      <c r="BC27" s="10"/>
      <c r="BD27" s="12" t="s">
        <v>3</v>
      </c>
      <c r="BE27" s="11">
        <v>0</v>
      </c>
      <c r="BF27" s="10"/>
      <c r="BG27" s="12" t="s">
        <v>3</v>
      </c>
      <c r="BH27" s="11">
        <v>0</v>
      </c>
      <c r="BI27" s="10"/>
      <c r="BJ27" s="12" t="s">
        <v>3</v>
      </c>
      <c r="BK27" s="11">
        <v>0</v>
      </c>
      <c r="BL27" s="10"/>
      <c r="BO27" s="10"/>
    </row>
    <row r="28" spans="1:67" ht="12.95" customHeight="1" x14ac:dyDescent="0.25">
      <c r="J28" s="1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</row>
    <row r="29" spans="1:67" ht="12.95" customHeight="1" thickBot="1" x14ac:dyDescent="0.3"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</row>
    <row r="30" spans="1:67" ht="12.95" customHeight="1" x14ac:dyDescent="0.25">
      <c r="A30" s="9">
        <v>17</v>
      </c>
      <c r="B30" s="8" t="s">
        <v>2</v>
      </c>
      <c r="I30" s="1"/>
    </row>
    <row r="31" spans="1:67" ht="12.95" customHeight="1" x14ac:dyDescent="0.25">
      <c r="A31" s="7">
        <v>10</v>
      </c>
      <c r="B31" s="6" t="s">
        <v>1</v>
      </c>
    </row>
    <row r="32" spans="1:67" ht="12.95" customHeight="1" thickBot="1" x14ac:dyDescent="0.3">
      <c r="A32" s="5">
        <v>7</v>
      </c>
      <c r="B32" s="4" t="s">
        <v>0</v>
      </c>
    </row>
    <row r="33" spans="1:4" ht="12.95" customHeight="1" x14ac:dyDescent="0.25">
      <c r="A33" s="3"/>
      <c r="B33" s="2"/>
      <c r="D33" s="1"/>
    </row>
    <row r="34" spans="1:4" ht="12.95" customHeight="1" x14ac:dyDescent="0.25"/>
    <row r="35" spans="1:4" ht="12.95" customHeight="1" x14ac:dyDescent="0.25">
      <c r="D35" s="1"/>
    </row>
    <row r="36" spans="1:4" ht="12.95" customHeight="1" x14ac:dyDescent="0.25"/>
    <row r="37" spans="1:4" ht="12.95" customHeight="1" x14ac:dyDescent="0.25"/>
  </sheetData>
  <mergeCells count="22">
    <mergeCell ref="AU3:AV3"/>
    <mergeCell ref="Z3:AA3"/>
    <mergeCell ref="AI3:AJ3"/>
    <mergeCell ref="AL3:AM3"/>
    <mergeCell ref="AO3:AP3"/>
    <mergeCell ref="AR3:AS3"/>
    <mergeCell ref="BJ3:BK3"/>
    <mergeCell ref="A4:A5"/>
    <mergeCell ref="B4:B5"/>
    <mergeCell ref="F4:I4"/>
    <mergeCell ref="L4:L5"/>
    <mergeCell ref="AF3:AG3"/>
    <mergeCell ref="C4:C5"/>
    <mergeCell ref="AC3:AD3"/>
    <mergeCell ref="AX3:AY3"/>
    <mergeCell ref="BA3:BB3"/>
    <mergeCell ref="BD3:BE3"/>
    <mergeCell ref="BG3:BH3"/>
    <mergeCell ref="N3:O3"/>
    <mergeCell ref="Q3:R3"/>
    <mergeCell ref="T3:U3"/>
    <mergeCell ref="W3:X3"/>
  </mergeCells>
  <pageMargins left="0.7" right="0.7" top="0.75" bottom="0.75" header="0.3" footer="0.3"/>
  <pageSetup paperSize="9"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35"/>
  <sheetViews>
    <sheetView workbookViewId="0">
      <selection activeCell="D33" sqref="D33"/>
    </sheetView>
  </sheetViews>
  <sheetFormatPr defaultRowHeight="15" x14ac:dyDescent="0.25"/>
  <cols>
    <col min="1" max="1" width="19.7109375" customWidth="1"/>
    <col min="2" max="2" width="44.140625" customWidth="1"/>
    <col min="3" max="3" width="16.42578125" customWidth="1"/>
    <col min="4" max="4" width="10.85546875" bestFit="1" customWidth="1"/>
    <col min="5" max="5" width="11.7109375" bestFit="1" customWidth="1"/>
    <col min="6" max="7" width="11.7109375" customWidth="1"/>
    <col min="8" max="8" width="11.7109375" bestFit="1" customWidth="1"/>
    <col min="9" max="10" width="10.85546875" bestFit="1" customWidth="1"/>
    <col min="11" max="11" width="35.85546875" customWidth="1"/>
    <col min="12" max="12" width="4.28515625" customWidth="1"/>
    <col min="13" max="66" width="4.42578125" customWidth="1"/>
  </cols>
  <sheetData>
    <row r="1" spans="1:38" ht="15.75" thickBot="1" x14ac:dyDescent="0.3">
      <c r="A1" s="105" t="s">
        <v>81</v>
      </c>
      <c r="M1" s="177" t="s">
        <v>65</v>
      </c>
      <c r="N1" s="178"/>
      <c r="P1" s="177" t="s">
        <v>80</v>
      </c>
      <c r="Q1" s="178"/>
      <c r="S1" s="177" t="s">
        <v>79</v>
      </c>
      <c r="T1" s="178"/>
      <c r="V1" s="163" t="s">
        <v>65</v>
      </c>
      <c r="W1" s="164"/>
      <c r="Y1" s="163" t="s">
        <v>80</v>
      </c>
      <c r="Z1" s="164"/>
      <c r="AB1" s="163" t="s">
        <v>79</v>
      </c>
      <c r="AC1" s="164"/>
      <c r="AE1" s="165" t="s">
        <v>65</v>
      </c>
      <c r="AF1" s="166"/>
      <c r="AH1" s="165" t="s">
        <v>80</v>
      </c>
      <c r="AI1" s="166"/>
      <c r="AK1" s="169" t="s">
        <v>79</v>
      </c>
      <c r="AL1" s="170"/>
    </row>
    <row r="2" spans="1:38" x14ac:dyDescent="0.25">
      <c r="A2" s="171" t="s">
        <v>83</v>
      </c>
      <c r="B2" s="173" t="s">
        <v>67</v>
      </c>
      <c r="C2" s="116" t="s">
        <v>66</v>
      </c>
      <c r="D2" s="115" t="s">
        <v>65</v>
      </c>
      <c r="E2" s="175" t="s">
        <v>64</v>
      </c>
      <c r="F2" s="175"/>
      <c r="G2" s="175"/>
      <c r="H2" s="176"/>
      <c r="I2" s="114" t="s">
        <v>63</v>
      </c>
      <c r="J2" s="113" t="s">
        <v>62</v>
      </c>
      <c r="K2" s="155" t="s">
        <v>61</v>
      </c>
      <c r="M2" s="112" t="s">
        <v>60</v>
      </c>
      <c r="N2" s="111">
        <v>0</v>
      </c>
      <c r="P2" s="112" t="s">
        <v>60</v>
      </c>
      <c r="Q2" s="111">
        <v>0</v>
      </c>
      <c r="S2" s="112" t="s">
        <v>60</v>
      </c>
      <c r="T2" s="111">
        <v>0</v>
      </c>
      <c r="V2" s="112" t="s">
        <v>60</v>
      </c>
      <c r="W2" s="111">
        <v>0</v>
      </c>
      <c r="Y2" s="112" t="s">
        <v>60</v>
      </c>
      <c r="Z2" s="111">
        <v>0</v>
      </c>
      <c r="AB2" s="112" t="s">
        <v>60</v>
      </c>
      <c r="AC2" s="111">
        <v>0</v>
      </c>
      <c r="AE2" s="112" t="s">
        <v>60</v>
      </c>
      <c r="AF2" s="111">
        <v>0</v>
      </c>
      <c r="AH2" s="112" t="s">
        <v>60</v>
      </c>
      <c r="AI2" s="111">
        <v>0</v>
      </c>
      <c r="AK2" s="112" t="s">
        <v>60</v>
      </c>
      <c r="AL2" s="111">
        <v>0</v>
      </c>
    </row>
    <row r="3" spans="1:38" ht="15.75" thickBot="1" x14ac:dyDescent="0.3">
      <c r="A3" s="172"/>
      <c r="B3" s="174"/>
      <c r="C3" s="110" t="s">
        <v>59</v>
      </c>
      <c r="D3" s="109" t="s">
        <v>58</v>
      </c>
      <c r="E3" s="108" t="s">
        <v>57</v>
      </c>
      <c r="F3" s="108" t="s">
        <v>56</v>
      </c>
      <c r="G3" s="108" t="s">
        <v>55</v>
      </c>
      <c r="H3" s="106" t="s">
        <v>54</v>
      </c>
      <c r="I3" s="107" t="s">
        <v>53</v>
      </c>
      <c r="J3" s="106" t="s">
        <v>53</v>
      </c>
      <c r="K3" s="156"/>
      <c r="L3" s="105"/>
      <c r="M3" s="18" t="s">
        <v>52</v>
      </c>
      <c r="N3" s="13">
        <v>0</v>
      </c>
      <c r="P3" s="18" t="s">
        <v>52</v>
      </c>
      <c r="Q3" s="13">
        <v>0</v>
      </c>
      <c r="S3" s="18" t="s">
        <v>52</v>
      </c>
      <c r="T3" s="13">
        <v>0</v>
      </c>
      <c r="V3" s="18" t="s">
        <v>52</v>
      </c>
      <c r="W3" s="13">
        <v>0</v>
      </c>
      <c r="Y3" s="18" t="s">
        <v>52</v>
      </c>
      <c r="Z3" s="13">
        <v>0</v>
      </c>
      <c r="AB3" s="18" t="s">
        <v>52</v>
      </c>
      <c r="AC3" s="13">
        <v>0</v>
      </c>
      <c r="AE3" s="18" t="s">
        <v>52</v>
      </c>
      <c r="AF3" s="13">
        <v>0</v>
      </c>
      <c r="AH3" s="18" t="s">
        <v>52</v>
      </c>
      <c r="AI3" s="13">
        <v>0</v>
      </c>
      <c r="AK3" s="18" t="s">
        <v>52</v>
      </c>
      <c r="AL3" s="13">
        <v>0</v>
      </c>
    </row>
    <row r="4" spans="1:38" ht="12.95" customHeight="1" x14ac:dyDescent="0.25">
      <c r="A4" s="133" t="s">
        <v>74</v>
      </c>
      <c r="B4" s="132" t="s">
        <v>78</v>
      </c>
      <c r="C4" s="102">
        <f>AVERAGE(N2:N25)</f>
        <v>1.6666666666666667</v>
      </c>
      <c r="D4" s="102">
        <f>C4*2*24</f>
        <v>80</v>
      </c>
      <c r="E4" s="101">
        <f>SUM(N$2:N$7)*2</f>
        <v>10</v>
      </c>
      <c r="F4" s="101">
        <f>SUM(N$8:N$13)*2</f>
        <v>26</v>
      </c>
      <c r="G4" s="101">
        <f>SUM(N$14:N$19)*2</f>
        <v>24</v>
      </c>
      <c r="H4" s="99">
        <f>SUM(N$20:N$25)*2</f>
        <v>20</v>
      </c>
      <c r="I4" s="100">
        <f>SUM(Q2:Q25)*2</f>
        <v>72</v>
      </c>
      <c r="J4" s="99">
        <f>SUM(T2:T25)*2</f>
        <v>64</v>
      </c>
      <c r="K4" s="98" t="s">
        <v>75</v>
      </c>
      <c r="M4" s="18" t="s">
        <v>49</v>
      </c>
      <c r="N4" s="13">
        <v>0</v>
      </c>
      <c r="P4" s="18" t="s">
        <v>49</v>
      </c>
      <c r="Q4" s="13">
        <v>0</v>
      </c>
      <c r="S4" s="18" t="s">
        <v>49</v>
      </c>
      <c r="T4" s="13">
        <v>0</v>
      </c>
      <c r="V4" s="18" t="s">
        <v>49</v>
      </c>
      <c r="W4" s="13">
        <v>0</v>
      </c>
      <c r="Y4" s="18" t="s">
        <v>49</v>
      </c>
      <c r="Z4" s="13">
        <v>0</v>
      </c>
      <c r="AB4" s="18" t="s">
        <v>49</v>
      </c>
      <c r="AC4" s="13">
        <v>0</v>
      </c>
      <c r="AE4" s="18" t="s">
        <v>49</v>
      </c>
      <c r="AF4" s="13">
        <v>0</v>
      </c>
      <c r="AH4" s="18" t="s">
        <v>49</v>
      </c>
      <c r="AI4" s="13">
        <v>0</v>
      </c>
      <c r="AK4" s="18" t="s">
        <v>49</v>
      </c>
      <c r="AL4" s="13">
        <v>0</v>
      </c>
    </row>
    <row r="5" spans="1:38" ht="12.95" customHeight="1" x14ac:dyDescent="0.25">
      <c r="A5" s="131" t="s">
        <v>77</v>
      </c>
      <c r="B5" s="81" t="s">
        <v>76</v>
      </c>
      <c r="C5" s="80">
        <f>AVERAGE(W2:W25)</f>
        <v>3.0416666666666665</v>
      </c>
      <c r="D5" s="80">
        <f>C5*2*24</f>
        <v>146</v>
      </c>
      <c r="E5" s="78">
        <f>SUM(W$2:W$7)*2</f>
        <v>8</v>
      </c>
      <c r="F5" s="78">
        <f>SUM(W$8:W$13)*2</f>
        <v>54</v>
      </c>
      <c r="G5" s="78">
        <f>SUM(W$14:W$19)*2</f>
        <v>48</v>
      </c>
      <c r="H5" s="76">
        <f>SUM(W$20:W$25)*2</f>
        <v>36</v>
      </c>
      <c r="I5" s="77">
        <f>SUM(Z2:Z25)*2</f>
        <v>142</v>
      </c>
      <c r="J5" s="76">
        <f>SUM(AC2:AC25)*2</f>
        <v>124</v>
      </c>
      <c r="K5" s="75" t="s">
        <v>75</v>
      </c>
      <c r="M5" s="18" t="s">
        <v>46</v>
      </c>
      <c r="N5" s="13">
        <v>1</v>
      </c>
      <c r="P5" s="18" t="s">
        <v>46</v>
      </c>
      <c r="Q5" s="13">
        <v>1</v>
      </c>
      <c r="S5" s="18" t="s">
        <v>46</v>
      </c>
      <c r="T5" s="13">
        <v>0</v>
      </c>
      <c r="V5" s="18" t="s">
        <v>46</v>
      </c>
      <c r="W5" s="13">
        <v>0</v>
      </c>
      <c r="Y5" s="18" t="s">
        <v>46</v>
      </c>
      <c r="Z5" s="13">
        <v>1</v>
      </c>
      <c r="AB5" s="18" t="s">
        <v>46</v>
      </c>
      <c r="AC5" s="13">
        <v>1</v>
      </c>
      <c r="AE5" s="18" t="s">
        <v>46</v>
      </c>
      <c r="AF5" s="13">
        <v>0</v>
      </c>
      <c r="AH5" s="18" t="s">
        <v>46</v>
      </c>
      <c r="AI5" s="13">
        <v>0</v>
      </c>
      <c r="AK5" s="18" t="s">
        <v>46</v>
      </c>
      <c r="AL5" s="13">
        <v>0</v>
      </c>
    </row>
    <row r="6" spans="1:38" ht="12.95" customHeight="1" thickBot="1" x14ac:dyDescent="0.3">
      <c r="A6" s="130" t="s">
        <v>74</v>
      </c>
      <c r="B6" s="129" t="s">
        <v>73</v>
      </c>
      <c r="C6" s="128">
        <f>AVERAGE(AF2:AF25)</f>
        <v>1.2916666666666667</v>
      </c>
      <c r="D6" s="128">
        <f>C6*2*24</f>
        <v>62</v>
      </c>
      <c r="E6" s="127">
        <f>SUM(AF$2:AF$7)*2</f>
        <v>4</v>
      </c>
      <c r="F6" s="127">
        <f>SUM(AF$8:AF$13)*2</f>
        <v>24</v>
      </c>
      <c r="G6" s="127">
        <f>SUM(AF$14:AF$19)*2</f>
        <v>24</v>
      </c>
      <c r="H6" s="125">
        <f>SUM(AF$20:AF$25)*2</f>
        <v>10</v>
      </c>
      <c r="I6" s="126">
        <f>SUM(AI2:AI25)*2</f>
        <v>36</v>
      </c>
      <c r="J6" s="125">
        <f>SUM(AL3:AL25)*2</f>
        <v>0</v>
      </c>
      <c r="K6" s="124" t="s">
        <v>72</v>
      </c>
      <c r="M6" s="18" t="s">
        <v>44</v>
      </c>
      <c r="N6" s="13">
        <v>1</v>
      </c>
      <c r="P6" s="18" t="s">
        <v>44</v>
      </c>
      <c r="Q6" s="13">
        <v>1</v>
      </c>
      <c r="S6" s="18" t="s">
        <v>44</v>
      </c>
      <c r="T6" s="13">
        <v>0</v>
      </c>
      <c r="V6" s="18" t="s">
        <v>44</v>
      </c>
      <c r="W6" s="13">
        <v>1</v>
      </c>
      <c r="Y6" s="18" t="s">
        <v>44</v>
      </c>
      <c r="Z6" s="13">
        <v>1</v>
      </c>
      <c r="AB6" s="18" t="s">
        <v>44</v>
      </c>
      <c r="AC6" s="13">
        <v>0</v>
      </c>
      <c r="AE6" s="18" t="s">
        <v>44</v>
      </c>
      <c r="AF6" s="13">
        <v>1</v>
      </c>
      <c r="AH6" s="18" t="s">
        <v>44</v>
      </c>
      <c r="AI6" s="13">
        <v>1</v>
      </c>
      <c r="AK6" s="18" t="s">
        <v>44</v>
      </c>
      <c r="AL6" s="13">
        <v>0</v>
      </c>
    </row>
    <row r="7" spans="1:38" ht="12.95" customHeight="1" thickBot="1" x14ac:dyDescent="0.3">
      <c r="C7" s="123" t="s">
        <v>9</v>
      </c>
      <c r="D7" s="122">
        <f t="shared" ref="D7:J7" si="0">SUM(D4:D6)</f>
        <v>288</v>
      </c>
      <c r="E7" s="121">
        <f t="shared" si="0"/>
        <v>22</v>
      </c>
      <c r="F7" s="121">
        <f t="shared" si="0"/>
        <v>104</v>
      </c>
      <c r="G7" s="121">
        <f t="shared" si="0"/>
        <v>96</v>
      </c>
      <c r="H7" s="121">
        <f t="shared" si="0"/>
        <v>66</v>
      </c>
      <c r="I7" s="121">
        <f t="shared" si="0"/>
        <v>250</v>
      </c>
      <c r="J7" s="121">
        <f t="shared" si="0"/>
        <v>188</v>
      </c>
      <c r="M7" s="18" t="s">
        <v>42</v>
      </c>
      <c r="N7" s="13">
        <v>3</v>
      </c>
      <c r="P7" s="18" t="s">
        <v>42</v>
      </c>
      <c r="Q7" s="13">
        <v>2</v>
      </c>
      <c r="S7" s="18" t="s">
        <v>42</v>
      </c>
      <c r="T7" s="13">
        <v>0</v>
      </c>
      <c r="V7" s="18" t="s">
        <v>42</v>
      </c>
      <c r="W7" s="13">
        <v>3</v>
      </c>
      <c r="Y7" s="18" t="s">
        <v>42</v>
      </c>
      <c r="Z7" s="13">
        <v>4</v>
      </c>
      <c r="AB7" s="18" t="s">
        <v>42</v>
      </c>
      <c r="AC7" s="13">
        <v>1</v>
      </c>
      <c r="AE7" s="18" t="s">
        <v>42</v>
      </c>
      <c r="AF7" s="13">
        <v>1</v>
      </c>
      <c r="AH7" s="18" t="s">
        <v>42</v>
      </c>
      <c r="AI7" s="13">
        <v>1</v>
      </c>
      <c r="AK7" s="18" t="s">
        <v>42</v>
      </c>
      <c r="AL7" s="13">
        <v>0</v>
      </c>
    </row>
    <row r="8" spans="1:38" ht="12.95" customHeight="1" x14ac:dyDescent="0.25">
      <c r="M8" s="18" t="s">
        <v>39</v>
      </c>
      <c r="N8" s="13">
        <v>3</v>
      </c>
      <c r="P8" s="18" t="s">
        <v>39</v>
      </c>
      <c r="Q8" s="13">
        <v>2</v>
      </c>
      <c r="R8" s="10"/>
      <c r="S8" s="18" t="s">
        <v>39</v>
      </c>
      <c r="T8" s="13">
        <v>0</v>
      </c>
      <c r="U8" s="10"/>
      <c r="V8" s="18" t="s">
        <v>39</v>
      </c>
      <c r="W8" s="13">
        <v>6</v>
      </c>
      <c r="X8" s="10"/>
      <c r="Y8" s="18" t="s">
        <v>39</v>
      </c>
      <c r="Z8" s="13">
        <v>4</v>
      </c>
      <c r="AA8" s="10"/>
      <c r="AB8" s="18" t="s">
        <v>39</v>
      </c>
      <c r="AC8" s="13">
        <v>2</v>
      </c>
      <c r="AD8" s="10"/>
      <c r="AE8" s="18" t="s">
        <v>39</v>
      </c>
      <c r="AF8" s="13">
        <v>2</v>
      </c>
      <c r="AG8" s="10"/>
      <c r="AH8" s="18" t="s">
        <v>39</v>
      </c>
      <c r="AI8" s="13">
        <v>1</v>
      </c>
      <c r="AJ8" s="10"/>
      <c r="AK8" s="18" t="s">
        <v>39</v>
      </c>
      <c r="AL8" s="13">
        <v>0</v>
      </c>
    </row>
    <row r="9" spans="1:38" ht="12.95" customHeight="1" x14ac:dyDescent="0.25">
      <c r="M9" s="18" t="s">
        <v>37</v>
      </c>
      <c r="N9" s="13">
        <v>2</v>
      </c>
      <c r="P9" s="18" t="s">
        <v>37</v>
      </c>
      <c r="Q9" s="13">
        <v>2</v>
      </c>
      <c r="R9" s="10"/>
      <c r="S9" s="18" t="s">
        <v>37</v>
      </c>
      <c r="T9" s="13">
        <v>0</v>
      </c>
      <c r="U9" s="10"/>
      <c r="V9" s="18" t="s">
        <v>37</v>
      </c>
      <c r="W9" s="13">
        <v>6</v>
      </c>
      <c r="X9" s="10"/>
      <c r="Y9" s="18" t="s">
        <v>37</v>
      </c>
      <c r="Z9" s="13">
        <v>4</v>
      </c>
      <c r="AA9" s="10"/>
      <c r="AB9" s="18" t="s">
        <v>37</v>
      </c>
      <c r="AC9" s="13">
        <v>3</v>
      </c>
      <c r="AD9" s="10"/>
      <c r="AE9" s="18" t="s">
        <v>37</v>
      </c>
      <c r="AF9" s="13">
        <v>2</v>
      </c>
      <c r="AG9" s="10"/>
      <c r="AH9" s="18" t="s">
        <v>37</v>
      </c>
      <c r="AI9" s="13">
        <v>1</v>
      </c>
      <c r="AJ9" s="10"/>
      <c r="AK9" s="18" t="s">
        <v>37</v>
      </c>
      <c r="AL9" s="13">
        <v>0</v>
      </c>
    </row>
    <row r="10" spans="1:38" ht="12.95" customHeight="1" x14ac:dyDescent="0.25">
      <c r="M10" s="18" t="s">
        <v>35</v>
      </c>
      <c r="N10" s="13">
        <v>2</v>
      </c>
      <c r="P10" s="18" t="s">
        <v>35</v>
      </c>
      <c r="Q10" s="13">
        <v>2</v>
      </c>
      <c r="R10" s="10"/>
      <c r="S10" s="18" t="s">
        <v>35</v>
      </c>
      <c r="T10" s="13">
        <v>2</v>
      </c>
      <c r="U10" s="10"/>
      <c r="V10" s="18" t="s">
        <v>35</v>
      </c>
      <c r="W10" s="13">
        <v>3</v>
      </c>
      <c r="X10" s="10"/>
      <c r="Y10" s="18" t="s">
        <v>35</v>
      </c>
      <c r="Z10" s="13">
        <v>4</v>
      </c>
      <c r="AA10" s="10"/>
      <c r="AB10" s="18" t="s">
        <v>35</v>
      </c>
      <c r="AC10" s="13">
        <v>4</v>
      </c>
      <c r="AD10" s="10"/>
      <c r="AE10" s="18" t="s">
        <v>35</v>
      </c>
      <c r="AF10" s="13">
        <v>2</v>
      </c>
      <c r="AG10" s="10"/>
      <c r="AH10" s="18" t="s">
        <v>35</v>
      </c>
      <c r="AI10" s="13">
        <v>1</v>
      </c>
      <c r="AJ10" s="10"/>
      <c r="AK10" s="18" t="s">
        <v>35</v>
      </c>
      <c r="AL10" s="13">
        <v>0</v>
      </c>
    </row>
    <row r="11" spans="1:38" ht="12.95" customHeight="1" x14ac:dyDescent="0.25">
      <c r="M11" s="18" t="s">
        <v>33</v>
      </c>
      <c r="N11" s="13">
        <v>2</v>
      </c>
      <c r="P11" s="18" t="s">
        <v>33</v>
      </c>
      <c r="Q11" s="13">
        <v>2</v>
      </c>
      <c r="R11" s="10"/>
      <c r="S11" s="18" t="s">
        <v>33</v>
      </c>
      <c r="T11" s="13">
        <v>2</v>
      </c>
      <c r="U11" s="10"/>
      <c r="V11" s="18" t="s">
        <v>33</v>
      </c>
      <c r="W11" s="13">
        <v>4</v>
      </c>
      <c r="X11" s="10"/>
      <c r="Y11" s="18" t="s">
        <v>33</v>
      </c>
      <c r="Z11" s="13">
        <v>4</v>
      </c>
      <c r="AA11" s="10"/>
      <c r="AB11" s="18" t="s">
        <v>33</v>
      </c>
      <c r="AC11" s="13">
        <v>4</v>
      </c>
      <c r="AD11" s="10"/>
      <c r="AE11" s="18" t="s">
        <v>33</v>
      </c>
      <c r="AF11" s="13">
        <v>2</v>
      </c>
      <c r="AG11" s="10"/>
      <c r="AH11" s="18" t="s">
        <v>33</v>
      </c>
      <c r="AI11" s="13">
        <v>1</v>
      </c>
      <c r="AJ11" s="10"/>
      <c r="AK11" s="18" t="s">
        <v>33</v>
      </c>
      <c r="AL11" s="13">
        <v>0</v>
      </c>
    </row>
    <row r="12" spans="1:38" ht="12.95" customHeight="1" x14ac:dyDescent="0.25">
      <c r="A12" s="16" t="s">
        <v>71</v>
      </c>
      <c r="I12" s="1"/>
      <c r="M12" s="18" t="s">
        <v>30</v>
      </c>
      <c r="N12" s="13">
        <v>2</v>
      </c>
      <c r="P12" s="18" t="s">
        <v>30</v>
      </c>
      <c r="Q12" s="13">
        <v>2</v>
      </c>
      <c r="R12" s="10"/>
      <c r="S12" s="18" t="s">
        <v>30</v>
      </c>
      <c r="T12" s="13">
        <v>2</v>
      </c>
      <c r="U12" s="10"/>
      <c r="V12" s="18" t="s">
        <v>30</v>
      </c>
      <c r="W12" s="13">
        <v>4</v>
      </c>
      <c r="X12" s="10"/>
      <c r="Y12" s="18" t="s">
        <v>30</v>
      </c>
      <c r="Z12" s="13">
        <v>4</v>
      </c>
      <c r="AA12" s="10"/>
      <c r="AB12" s="18" t="s">
        <v>30</v>
      </c>
      <c r="AC12" s="13">
        <v>4</v>
      </c>
      <c r="AD12" s="10"/>
      <c r="AE12" s="18" t="s">
        <v>30</v>
      </c>
      <c r="AF12" s="13">
        <v>2</v>
      </c>
      <c r="AG12" s="10"/>
      <c r="AH12" s="18" t="s">
        <v>30</v>
      </c>
      <c r="AI12" s="13">
        <v>1</v>
      </c>
      <c r="AJ12" s="10"/>
      <c r="AK12" s="18" t="s">
        <v>30</v>
      </c>
      <c r="AL12" s="13">
        <v>0</v>
      </c>
    </row>
    <row r="13" spans="1:38" ht="12.95" customHeight="1" x14ac:dyDescent="0.25">
      <c r="M13" s="17" t="s">
        <v>28</v>
      </c>
      <c r="N13" s="13">
        <v>2</v>
      </c>
      <c r="P13" s="17" t="s">
        <v>28</v>
      </c>
      <c r="Q13" s="13">
        <v>2</v>
      </c>
      <c r="R13" s="10"/>
      <c r="S13" s="17" t="s">
        <v>28</v>
      </c>
      <c r="T13" s="13">
        <v>2</v>
      </c>
      <c r="U13" s="10"/>
      <c r="V13" s="17" t="s">
        <v>28</v>
      </c>
      <c r="W13" s="13">
        <v>4</v>
      </c>
      <c r="X13" s="10"/>
      <c r="Y13" s="17" t="s">
        <v>28</v>
      </c>
      <c r="Z13" s="13">
        <v>4</v>
      </c>
      <c r="AA13" s="10"/>
      <c r="AB13" s="17" t="s">
        <v>28</v>
      </c>
      <c r="AC13" s="13">
        <v>4</v>
      </c>
      <c r="AD13" s="10"/>
      <c r="AE13" s="17" t="s">
        <v>28</v>
      </c>
      <c r="AF13" s="13">
        <v>2</v>
      </c>
      <c r="AG13" s="10"/>
      <c r="AH13" s="17" t="s">
        <v>28</v>
      </c>
      <c r="AI13" s="13">
        <v>1</v>
      </c>
      <c r="AJ13" s="10"/>
      <c r="AK13" s="17" t="s">
        <v>28</v>
      </c>
      <c r="AL13" s="13">
        <v>0</v>
      </c>
    </row>
    <row r="14" spans="1:38" ht="12.95" customHeight="1" x14ac:dyDescent="0.25">
      <c r="H14" s="1"/>
      <c r="M14" s="18" t="s">
        <v>26</v>
      </c>
      <c r="N14" s="13">
        <v>2</v>
      </c>
      <c r="P14" s="18" t="s">
        <v>26</v>
      </c>
      <c r="Q14" s="13">
        <v>2</v>
      </c>
      <c r="R14" s="10"/>
      <c r="S14" s="18" t="s">
        <v>26</v>
      </c>
      <c r="T14" s="13">
        <v>2</v>
      </c>
      <c r="U14" s="10"/>
      <c r="V14" s="18" t="s">
        <v>26</v>
      </c>
      <c r="W14" s="13">
        <v>4</v>
      </c>
      <c r="X14" s="10"/>
      <c r="Y14" s="18" t="s">
        <v>26</v>
      </c>
      <c r="Z14" s="13">
        <v>4</v>
      </c>
      <c r="AA14" s="10"/>
      <c r="AB14" s="18" t="s">
        <v>26</v>
      </c>
      <c r="AC14" s="13">
        <v>4</v>
      </c>
      <c r="AD14" s="10"/>
      <c r="AE14" s="18" t="s">
        <v>26</v>
      </c>
      <c r="AF14" s="13">
        <v>2</v>
      </c>
      <c r="AG14" s="10"/>
      <c r="AH14" s="18" t="s">
        <v>26</v>
      </c>
      <c r="AI14" s="13">
        <v>1</v>
      </c>
      <c r="AJ14" s="10"/>
      <c r="AK14" s="18" t="s">
        <v>26</v>
      </c>
      <c r="AL14" s="13">
        <v>0</v>
      </c>
    </row>
    <row r="15" spans="1:38" ht="12.95" customHeight="1" x14ac:dyDescent="0.25">
      <c r="M15" s="18" t="s">
        <v>24</v>
      </c>
      <c r="N15" s="13">
        <v>2</v>
      </c>
      <c r="P15" s="18" t="s">
        <v>24</v>
      </c>
      <c r="Q15" s="13">
        <v>2</v>
      </c>
      <c r="R15" s="10"/>
      <c r="S15" s="18" t="s">
        <v>24</v>
      </c>
      <c r="T15" s="13">
        <v>2</v>
      </c>
      <c r="U15" s="10"/>
      <c r="V15" s="18" t="s">
        <v>24</v>
      </c>
      <c r="W15" s="13">
        <v>4</v>
      </c>
      <c r="X15" s="10"/>
      <c r="Y15" s="18" t="s">
        <v>24</v>
      </c>
      <c r="Z15" s="13">
        <v>4</v>
      </c>
      <c r="AA15" s="10"/>
      <c r="AB15" s="18" t="s">
        <v>24</v>
      </c>
      <c r="AC15" s="13">
        <v>4</v>
      </c>
      <c r="AD15" s="10"/>
      <c r="AE15" s="18" t="s">
        <v>24</v>
      </c>
      <c r="AF15" s="13">
        <v>2</v>
      </c>
      <c r="AG15" s="10"/>
      <c r="AH15" s="18" t="s">
        <v>24</v>
      </c>
      <c r="AI15" s="13">
        <v>1</v>
      </c>
      <c r="AJ15" s="10"/>
      <c r="AK15" s="18" t="s">
        <v>24</v>
      </c>
      <c r="AL15" s="13">
        <v>0</v>
      </c>
    </row>
    <row r="16" spans="1:38" ht="12.95" customHeight="1" x14ac:dyDescent="0.25">
      <c r="K16" s="1"/>
      <c r="M16" s="18" t="s">
        <v>21</v>
      </c>
      <c r="N16" s="13">
        <v>2</v>
      </c>
      <c r="P16" s="18" t="s">
        <v>21</v>
      </c>
      <c r="Q16" s="13">
        <v>2</v>
      </c>
      <c r="R16" s="10"/>
      <c r="S16" s="18" t="s">
        <v>21</v>
      </c>
      <c r="T16" s="13">
        <v>2</v>
      </c>
      <c r="U16" s="10"/>
      <c r="V16" s="18" t="s">
        <v>21</v>
      </c>
      <c r="W16" s="13">
        <v>4</v>
      </c>
      <c r="X16" s="10"/>
      <c r="Y16" s="18" t="s">
        <v>21</v>
      </c>
      <c r="Z16" s="13">
        <v>4</v>
      </c>
      <c r="AA16" s="10"/>
      <c r="AB16" s="18" t="s">
        <v>21</v>
      </c>
      <c r="AC16" s="13">
        <v>4</v>
      </c>
      <c r="AD16" s="10"/>
      <c r="AE16" s="18" t="s">
        <v>21</v>
      </c>
      <c r="AF16" s="13">
        <v>2</v>
      </c>
      <c r="AG16" s="10"/>
      <c r="AH16" s="18" t="s">
        <v>21</v>
      </c>
      <c r="AI16" s="13">
        <v>1</v>
      </c>
      <c r="AJ16" s="10"/>
      <c r="AK16" s="18" t="s">
        <v>21</v>
      </c>
      <c r="AL16" s="13">
        <v>0</v>
      </c>
    </row>
    <row r="17" spans="3:38" ht="12.95" customHeight="1" x14ac:dyDescent="0.25">
      <c r="C17" s="1"/>
      <c r="M17" s="18" t="s">
        <v>19</v>
      </c>
      <c r="N17" s="13">
        <v>2</v>
      </c>
      <c r="P17" s="18" t="s">
        <v>19</v>
      </c>
      <c r="Q17" s="13">
        <v>2</v>
      </c>
      <c r="R17" s="10"/>
      <c r="S17" s="18" t="s">
        <v>19</v>
      </c>
      <c r="T17" s="13">
        <v>2</v>
      </c>
      <c r="U17" s="10"/>
      <c r="V17" s="18" t="s">
        <v>19</v>
      </c>
      <c r="W17" s="13">
        <v>4</v>
      </c>
      <c r="X17" s="10"/>
      <c r="Y17" s="18" t="s">
        <v>19</v>
      </c>
      <c r="Z17" s="13">
        <v>4</v>
      </c>
      <c r="AA17" s="10"/>
      <c r="AB17" s="18" t="s">
        <v>19</v>
      </c>
      <c r="AC17" s="13">
        <v>4</v>
      </c>
      <c r="AD17" s="10"/>
      <c r="AE17" s="18" t="s">
        <v>19</v>
      </c>
      <c r="AF17" s="13">
        <v>2</v>
      </c>
      <c r="AG17" s="10"/>
      <c r="AH17" s="18" t="s">
        <v>19</v>
      </c>
      <c r="AI17" s="13">
        <v>1</v>
      </c>
      <c r="AJ17" s="10"/>
      <c r="AK17" s="18" t="s">
        <v>19</v>
      </c>
      <c r="AL17" s="13">
        <v>0</v>
      </c>
    </row>
    <row r="18" spans="3:38" ht="12.95" customHeight="1" x14ac:dyDescent="0.25">
      <c r="M18" s="18" t="s">
        <v>17</v>
      </c>
      <c r="N18" s="13">
        <v>2</v>
      </c>
      <c r="P18" s="18" t="s">
        <v>17</v>
      </c>
      <c r="Q18" s="13">
        <v>2</v>
      </c>
      <c r="R18" s="10"/>
      <c r="S18" s="18" t="s">
        <v>17</v>
      </c>
      <c r="T18" s="13">
        <v>2</v>
      </c>
      <c r="U18" s="10"/>
      <c r="V18" s="18" t="s">
        <v>17</v>
      </c>
      <c r="W18" s="13">
        <v>4</v>
      </c>
      <c r="X18" s="10"/>
      <c r="Y18" s="18" t="s">
        <v>17</v>
      </c>
      <c r="Z18" s="13">
        <v>4</v>
      </c>
      <c r="AA18" s="10"/>
      <c r="AB18" s="18" t="s">
        <v>17</v>
      </c>
      <c r="AC18" s="13">
        <v>4</v>
      </c>
      <c r="AD18" s="10"/>
      <c r="AE18" s="18" t="s">
        <v>17</v>
      </c>
      <c r="AF18" s="13">
        <v>2</v>
      </c>
      <c r="AG18" s="10"/>
      <c r="AH18" s="18" t="s">
        <v>17</v>
      </c>
      <c r="AI18" s="13">
        <v>1</v>
      </c>
      <c r="AJ18" s="10"/>
      <c r="AK18" s="18" t="s">
        <v>17</v>
      </c>
      <c r="AL18" s="13">
        <v>0</v>
      </c>
    </row>
    <row r="19" spans="3:38" ht="12.95" customHeight="1" x14ac:dyDescent="0.25">
      <c r="C19" s="1"/>
      <c r="M19" s="18" t="s">
        <v>14</v>
      </c>
      <c r="N19" s="13">
        <v>2</v>
      </c>
      <c r="P19" s="18" t="s">
        <v>14</v>
      </c>
      <c r="Q19" s="13">
        <v>2</v>
      </c>
      <c r="R19" s="10"/>
      <c r="S19" s="18" t="s">
        <v>14</v>
      </c>
      <c r="T19" s="13">
        <v>2</v>
      </c>
      <c r="U19" s="10"/>
      <c r="V19" s="18" t="s">
        <v>14</v>
      </c>
      <c r="W19" s="13">
        <v>4</v>
      </c>
      <c r="X19" s="10"/>
      <c r="Y19" s="18" t="s">
        <v>14</v>
      </c>
      <c r="Z19" s="13">
        <v>4</v>
      </c>
      <c r="AA19" s="10"/>
      <c r="AB19" s="18" t="s">
        <v>14</v>
      </c>
      <c r="AC19" s="13">
        <v>4</v>
      </c>
      <c r="AD19" s="10"/>
      <c r="AE19" s="18" t="s">
        <v>14</v>
      </c>
      <c r="AF19" s="13">
        <v>2</v>
      </c>
      <c r="AG19" s="10"/>
      <c r="AH19" s="18" t="s">
        <v>14</v>
      </c>
      <c r="AI19" s="13">
        <v>1</v>
      </c>
      <c r="AJ19" s="10"/>
      <c r="AK19" s="18" t="s">
        <v>14</v>
      </c>
      <c r="AL19" s="13">
        <v>0</v>
      </c>
    </row>
    <row r="20" spans="3:38" ht="12.95" customHeight="1" x14ac:dyDescent="0.25">
      <c r="M20" s="18" t="s">
        <v>10</v>
      </c>
      <c r="N20" s="13">
        <v>2</v>
      </c>
      <c r="P20" s="18" t="s">
        <v>10</v>
      </c>
      <c r="Q20" s="13">
        <v>2</v>
      </c>
      <c r="R20" s="10"/>
      <c r="S20" s="18" t="s">
        <v>10</v>
      </c>
      <c r="T20" s="13">
        <v>2</v>
      </c>
      <c r="U20" s="10"/>
      <c r="V20" s="18" t="s">
        <v>10</v>
      </c>
      <c r="W20" s="13">
        <v>4</v>
      </c>
      <c r="X20" s="10"/>
      <c r="Y20" s="18" t="s">
        <v>10</v>
      </c>
      <c r="Z20" s="13">
        <v>4</v>
      </c>
      <c r="AA20" s="10"/>
      <c r="AB20" s="18" t="s">
        <v>10</v>
      </c>
      <c r="AC20" s="13">
        <v>4</v>
      </c>
      <c r="AD20" s="10"/>
      <c r="AE20" s="18" t="s">
        <v>10</v>
      </c>
      <c r="AF20" s="13">
        <v>2</v>
      </c>
      <c r="AG20" s="10"/>
      <c r="AH20" s="18" t="s">
        <v>10</v>
      </c>
      <c r="AI20" s="13">
        <v>1</v>
      </c>
      <c r="AJ20" s="10"/>
      <c r="AK20" s="18" t="s">
        <v>10</v>
      </c>
      <c r="AL20" s="13">
        <v>0</v>
      </c>
    </row>
    <row r="21" spans="3:38" ht="12.95" customHeight="1" x14ac:dyDescent="0.25">
      <c r="M21" s="18" t="s">
        <v>8</v>
      </c>
      <c r="N21" s="13">
        <v>2</v>
      </c>
      <c r="P21" s="18" t="s">
        <v>8</v>
      </c>
      <c r="Q21" s="13">
        <v>2</v>
      </c>
      <c r="R21" s="10"/>
      <c r="S21" s="18" t="s">
        <v>8</v>
      </c>
      <c r="T21" s="13">
        <v>2</v>
      </c>
      <c r="U21" s="10"/>
      <c r="V21" s="18" t="s">
        <v>8</v>
      </c>
      <c r="W21" s="13">
        <v>4</v>
      </c>
      <c r="X21" s="10"/>
      <c r="Y21" s="18" t="s">
        <v>8</v>
      </c>
      <c r="Z21" s="13">
        <v>4</v>
      </c>
      <c r="AA21" s="10"/>
      <c r="AB21" s="18" t="s">
        <v>8</v>
      </c>
      <c r="AC21" s="13">
        <v>4</v>
      </c>
      <c r="AD21" s="10"/>
      <c r="AE21" s="18" t="s">
        <v>8</v>
      </c>
      <c r="AF21" s="13">
        <v>1</v>
      </c>
      <c r="AG21" s="10"/>
      <c r="AH21" s="18" t="s">
        <v>8</v>
      </c>
      <c r="AI21" s="13">
        <v>1</v>
      </c>
      <c r="AJ21" s="10"/>
      <c r="AK21" s="18" t="s">
        <v>8</v>
      </c>
      <c r="AL21" s="13">
        <v>0</v>
      </c>
    </row>
    <row r="22" spans="3:38" ht="12.95" customHeight="1" x14ac:dyDescent="0.25">
      <c r="M22" s="15" t="s">
        <v>7</v>
      </c>
      <c r="N22" s="13">
        <v>2</v>
      </c>
      <c r="P22" s="15" t="s">
        <v>7</v>
      </c>
      <c r="Q22" s="13">
        <v>2</v>
      </c>
      <c r="R22" s="10"/>
      <c r="S22" s="15" t="s">
        <v>7</v>
      </c>
      <c r="T22" s="13">
        <v>2</v>
      </c>
      <c r="U22" s="10"/>
      <c r="V22" s="15" t="s">
        <v>7</v>
      </c>
      <c r="W22" s="13">
        <v>4</v>
      </c>
      <c r="X22" s="10"/>
      <c r="Y22" s="15" t="s">
        <v>7</v>
      </c>
      <c r="Z22" s="13">
        <v>4</v>
      </c>
      <c r="AA22" s="10"/>
      <c r="AB22" s="15" t="s">
        <v>7</v>
      </c>
      <c r="AC22" s="13">
        <v>4</v>
      </c>
      <c r="AD22" s="10"/>
      <c r="AE22" s="15" t="s">
        <v>7</v>
      </c>
      <c r="AF22" s="13">
        <v>1</v>
      </c>
      <c r="AG22" s="10"/>
      <c r="AH22" s="15" t="s">
        <v>7</v>
      </c>
      <c r="AI22" s="13">
        <v>1</v>
      </c>
      <c r="AJ22" s="10"/>
      <c r="AK22" s="15" t="s">
        <v>7</v>
      </c>
      <c r="AL22" s="13">
        <v>0</v>
      </c>
    </row>
    <row r="23" spans="3:38" ht="12.95" customHeight="1" x14ac:dyDescent="0.25">
      <c r="M23" s="15" t="s">
        <v>5</v>
      </c>
      <c r="N23" s="13">
        <v>2</v>
      </c>
      <c r="P23" s="15" t="s">
        <v>5</v>
      </c>
      <c r="Q23" s="13">
        <v>0</v>
      </c>
      <c r="R23" s="10"/>
      <c r="S23" s="15" t="s">
        <v>5</v>
      </c>
      <c r="T23" s="13">
        <v>2</v>
      </c>
      <c r="U23" s="10"/>
      <c r="V23" s="15" t="s">
        <v>5</v>
      </c>
      <c r="W23" s="13">
        <v>4</v>
      </c>
      <c r="X23" s="10"/>
      <c r="Y23" s="15" t="s">
        <v>5</v>
      </c>
      <c r="Z23" s="13">
        <v>4</v>
      </c>
      <c r="AA23" s="10"/>
      <c r="AB23" s="15" t="s">
        <v>5</v>
      </c>
      <c r="AC23" s="13">
        <v>2</v>
      </c>
      <c r="AD23" s="10"/>
      <c r="AE23" s="15" t="s">
        <v>5</v>
      </c>
      <c r="AF23" s="13">
        <v>1</v>
      </c>
      <c r="AG23" s="10"/>
      <c r="AH23" s="15" t="s">
        <v>5</v>
      </c>
      <c r="AI23" s="13">
        <v>1</v>
      </c>
      <c r="AJ23" s="10"/>
      <c r="AK23" s="15" t="s">
        <v>5</v>
      </c>
      <c r="AL23" s="13">
        <v>0</v>
      </c>
    </row>
    <row r="24" spans="3:38" ht="12.95" customHeight="1" x14ac:dyDescent="0.25">
      <c r="M24" s="15" t="s">
        <v>4</v>
      </c>
      <c r="N24" s="13">
        <v>1</v>
      </c>
      <c r="P24" s="15" t="s">
        <v>4</v>
      </c>
      <c r="Q24" s="13">
        <v>0</v>
      </c>
      <c r="R24" s="10"/>
      <c r="S24" s="15" t="s">
        <v>4</v>
      </c>
      <c r="T24" s="13">
        <v>2</v>
      </c>
      <c r="U24" s="10"/>
      <c r="V24" s="15" t="s">
        <v>4</v>
      </c>
      <c r="W24" s="13">
        <v>2</v>
      </c>
      <c r="X24" s="10"/>
      <c r="Y24" s="15" t="s">
        <v>4</v>
      </c>
      <c r="Z24" s="13">
        <v>1</v>
      </c>
      <c r="AA24" s="10"/>
      <c r="AB24" s="15" t="s">
        <v>4</v>
      </c>
      <c r="AC24" s="13">
        <v>1</v>
      </c>
      <c r="AD24" s="10"/>
      <c r="AE24" s="15" t="s">
        <v>4</v>
      </c>
      <c r="AF24" s="13">
        <v>0</v>
      </c>
      <c r="AG24" s="10"/>
      <c r="AH24" s="15" t="s">
        <v>4</v>
      </c>
      <c r="AI24" s="13">
        <v>0</v>
      </c>
      <c r="AJ24" s="10"/>
      <c r="AK24" s="15" t="s">
        <v>4</v>
      </c>
      <c r="AL24" s="13">
        <v>0</v>
      </c>
    </row>
    <row r="25" spans="3:38" ht="12.95" customHeight="1" thickBot="1" x14ac:dyDescent="0.3">
      <c r="M25" s="12" t="s">
        <v>3</v>
      </c>
      <c r="N25" s="11">
        <v>1</v>
      </c>
      <c r="P25" s="12" t="s">
        <v>3</v>
      </c>
      <c r="Q25" s="11">
        <v>2</v>
      </c>
      <c r="R25" s="10"/>
      <c r="S25" s="12" t="s">
        <v>3</v>
      </c>
      <c r="T25" s="11">
        <v>2</v>
      </c>
      <c r="U25" s="10"/>
      <c r="V25" s="12" t="s">
        <v>3</v>
      </c>
      <c r="W25" s="11">
        <v>0</v>
      </c>
      <c r="X25" s="10"/>
      <c r="Y25" s="12" t="s">
        <v>3</v>
      </c>
      <c r="Z25" s="11">
        <v>0</v>
      </c>
      <c r="AA25" s="10"/>
      <c r="AB25" s="12" t="s">
        <v>3</v>
      </c>
      <c r="AC25" s="11">
        <v>0</v>
      </c>
      <c r="AD25" s="10"/>
      <c r="AE25" s="12" t="s">
        <v>3</v>
      </c>
      <c r="AF25" s="11">
        <v>0</v>
      </c>
      <c r="AG25" s="10"/>
      <c r="AH25" s="12" t="s">
        <v>3</v>
      </c>
      <c r="AI25" s="11">
        <v>0</v>
      </c>
      <c r="AJ25" s="10"/>
      <c r="AK25" s="12" t="s">
        <v>3</v>
      </c>
      <c r="AL25" s="11">
        <v>0</v>
      </c>
    </row>
    <row r="26" spans="3:38" ht="12.95" customHeight="1" x14ac:dyDescent="0.25"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</row>
    <row r="27" spans="3:38" ht="12.95" customHeight="1" x14ac:dyDescent="0.25">
      <c r="M27" s="16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</row>
    <row r="28" spans="3:38" ht="12.95" customHeight="1" x14ac:dyDescent="0.25"/>
    <row r="29" spans="3:38" ht="12.95" customHeight="1" x14ac:dyDescent="0.25"/>
    <row r="30" spans="3:38" ht="12.95" customHeight="1" x14ac:dyDescent="0.25"/>
    <row r="31" spans="3:38" ht="12.95" customHeight="1" x14ac:dyDescent="0.25"/>
    <row r="32" spans="3:38" ht="12.95" customHeight="1" x14ac:dyDescent="0.25"/>
    <row r="33" ht="12.95" customHeight="1" x14ac:dyDescent="0.25"/>
    <row r="34" ht="12.95" customHeight="1" x14ac:dyDescent="0.25"/>
    <row r="35" ht="12.95" customHeight="1" x14ac:dyDescent="0.25"/>
  </sheetData>
  <mergeCells count="13">
    <mergeCell ref="AK1:AL1"/>
    <mergeCell ref="A2:A3"/>
    <mergeCell ref="B2:B3"/>
    <mergeCell ref="E2:H2"/>
    <mergeCell ref="K2:K3"/>
    <mergeCell ref="M1:N1"/>
    <mergeCell ref="P1:Q1"/>
    <mergeCell ref="S1:T1"/>
    <mergeCell ref="V1:W1"/>
    <mergeCell ref="Y1:Z1"/>
    <mergeCell ref="AB1:AC1"/>
    <mergeCell ref="AE1:AF1"/>
    <mergeCell ref="AH1:AI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Buses</vt:lpstr>
      <vt:lpstr>Trains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Rukhsar Hussain</dc:creator>
  <cp:lastModifiedBy>Sarah Davies</cp:lastModifiedBy>
  <dcterms:created xsi:type="dcterms:W3CDTF">2019-06-28T14:05:08Z</dcterms:created>
  <dcterms:modified xsi:type="dcterms:W3CDTF">2019-07-03T14:28:05Z</dcterms:modified>
</cp:coreProperties>
</file>